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64011"/>
  <mc:AlternateContent xmlns:mc="http://schemas.openxmlformats.org/markup-compatibility/2006">
    <mc:Choice Requires="x15">
      <x15ac:absPath xmlns:x15ac="http://schemas.microsoft.com/office/spreadsheetml/2010/11/ac" url="T:\Administration\1025-04b Budget Worksheets\Budget 22-23\"/>
    </mc:Choice>
  </mc:AlternateContent>
  <bookViews>
    <workbookView xWindow="0" yWindow="0" windowWidth="15360" windowHeight="6720" activeTab="1"/>
  </bookViews>
  <sheets>
    <sheet name="Data" sheetId="1" r:id="rId1"/>
    <sheet name="General Fund" sheetId="2" r:id="rId2"/>
    <sheet name="Water Fund" sheetId="3" r:id="rId3"/>
    <sheet name="MEDC" sheetId="4" r:id="rId4"/>
    <sheet name="Parks" sheetId="5" r:id="rId5"/>
    <sheet name="Marketing" sheetId="6" r:id="rId6"/>
    <sheet name="Bond Funds" sheetId="7" r:id="rId7"/>
    <sheet name="Special Rev Funds" sheetId="9" r:id="rId8"/>
    <sheet name="CLRF" sheetId="10" r:id="rId9"/>
  </sheets>
  <definedNames>
    <definedName name="_xlnm._FilterDatabase" localSheetId="0" hidden="1">Data!$A$3:$O$676</definedName>
    <definedName name="_xlnm._FilterDatabase" localSheetId="1" hidden="1">'General Fund'!$A$3:$K$377</definedName>
    <definedName name="_xlnm.Print_Area" localSheetId="6">'Bond Funds'!$A$1:$K$102</definedName>
    <definedName name="_xlnm.Print_Area" localSheetId="8">CLRF!$A$1:$K$28</definedName>
    <definedName name="_xlnm.Print_Area" localSheetId="1">'General Fund'!$A$1:$K$434</definedName>
    <definedName name="_xlnm.Print_Area" localSheetId="5">Marketing!$A$1:$K$58</definedName>
    <definedName name="_xlnm.Print_Area" localSheetId="3">MEDC!$A$1:$K$81</definedName>
    <definedName name="_xlnm.Print_Area" localSheetId="7">'Special Rev Funds'!$A$1:$K$80</definedName>
    <definedName name="_xlnm.Print_Area" localSheetId="2">'Water Fund'!$A$1:$K$206</definedName>
    <definedName name="_xlnm.Print_Titles" localSheetId="6">'Bond Funds'!$1:$3</definedName>
    <definedName name="_xlnm.Print_Titles" localSheetId="1">'General Fund'!$1:$3</definedName>
    <definedName name="_xlnm.Print_Titles" localSheetId="5">Marketing!$1:$3</definedName>
    <definedName name="_xlnm.Print_Titles" localSheetId="3">MEDC!$1:$3</definedName>
    <definedName name="_xlnm.Print_Titles" localSheetId="4">Parks!$1:$3</definedName>
    <definedName name="_xlnm.Print_Titles" localSheetId="7">'Special Rev Funds'!$1:$3</definedName>
    <definedName name="_xlnm.Print_Titles" localSheetId="2">'Water Fund'!$1:$3</definedName>
  </definedNames>
  <calcPr calcId="162913"/>
</workbook>
</file>

<file path=xl/calcChain.xml><?xml version="1.0" encoding="utf-8"?>
<calcChain xmlns="http://schemas.openxmlformats.org/spreadsheetml/2006/main">
  <c r="O5" i="1" l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4" i="1"/>
  <c r="L4" i="1"/>
  <c r="M4" i="1"/>
  <c r="M5" i="1" l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H102" i="9"/>
  <c r="G102" i="9"/>
  <c r="K102" i="9"/>
  <c r="J102" i="9"/>
  <c r="I102" i="9"/>
  <c r="F102" i="9"/>
  <c r="E102" i="9"/>
  <c r="D102" i="9"/>
  <c r="C102" i="9"/>
  <c r="K90" i="9"/>
  <c r="D90" i="9"/>
  <c r="C90" i="9"/>
  <c r="F90" i="9"/>
  <c r="E90" i="9"/>
  <c r="J90" i="9"/>
  <c r="J104" i="9" s="1"/>
  <c r="I90" i="9"/>
  <c r="I104" i="9" s="1"/>
  <c r="H90" i="9"/>
  <c r="H104" i="9" s="1"/>
  <c r="G90" i="9"/>
  <c r="G104" i="9" s="1"/>
  <c r="E104" i="9" l="1"/>
  <c r="C104" i="9"/>
  <c r="K104" i="9"/>
  <c r="D104" i="9"/>
  <c r="F104" i="9"/>
  <c r="A15" i="10" l="1"/>
  <c r="B15" i="10"/>
  <c r="C15" i="10"/>
  <c r="D15" i="10"/>
  <c r="E15" i="10"/>
  <c r="F15" i="10"/>
  <c r="G15" i="10"/>
  <c r="H15" i="10"/>
  <c r="I15" i="10"/>
  <c r="J15" i="10"/>
  <c r="K15" i="10"/>
  <c r="A16" i="10"/>
  <c r="B16" i="10"/>
  <c r="C16" i="10"/>
  <c r="D16" i="10"/>
  <c r="E16" i="10"/>
  <c r="F16" i="10"/>
  <c r="G16" i="10"/>
  <c r="H16" i="10"/>
  <c r="I16" i="10"/>
  <c r="J16" i="10"/>
  <c r="K16" i="10"/>
  <c r="A17" i="10"/>
  <c r="B17" i="10"/>
  <c r="C17" i="10"/>
  <c r="D17" i="10"/>
  <c r="E17" i="10"/>
  <c r="F17" i="10"/>
  <c r="G17" i="10"/>
  <c r="H17" i="10"/>
  <c r="I17" i="10"/>
  <c r="J17" i="10"/>
  <c r="K17" i="10"/>
  <c r="A18" i="10"/>
  <c r="B18" i="10"/>
  <c r="C18" i="10"/>
  <c r="D18" i="10"/>
  <c r="E18" i="10"/>
  <c r="F18" i="10"/>
  <c r="G18" i="10"/>
  <c r="H18" i="10"/>
  <c r="I18" i="10"/>
  <c r="J18" i="10"/>
  <c r="K18" i="10"/>
  <c r="A19" i="10"/>
  <c r="B19" i="10"/>
  <c r="C19" i="10"/>
  <c r="D19" i="10"/>
  <c r="E19" i="10"/>
  <c r="F19" i="10"/>
  <c r="G19" i="10"/>
  <c r="H19" i="10"/>
  <c r="I19" i="10"/>
  <c r="J19" i="10"/>
  <c r="K19" i="10"/>
  <c r="A20" i="10"/>
  <c r="B20" i="10"/>
  <c r="C20" i="10"/>
  <c r="D20" i="10"/>
  <c r="E20" i="10"/>
  <c r="F20" i="10"/>
  <c r="G20" i="10"/>
  <c r="H20" i="10"/>
  <c r="I20" i="10"/>
  <c r="J20" i="10"/>
  <c r="K20" i="10"/>
  <c r="A21" i="10"/>
  <c r="B21" i="10"/>
  <c r="C21" i="10"/>
  <c r="D21" i="10"/>
  <c r="E21" i="10"/>
  <c r="F21" i="10"/>
  <c r="G21" i="10"/>
  <c r="H21" i="10"/>
  <c r="I21" i="10"/>
  <c r="J21" i="10"/>
  <c r="K21" i="10"/>
  <c r="A22" i="10"/>
  <c r="B22" i="10"/>
  <c r="C22" i="10"/>
  <c r="D22" i="10"/>
  <c r="E22" i="10"/>
  <c r="F22" i="10"/>
  <c r="G22" i="10"/>
  <c r="H22" i="10"/>
  <c r="I22" i="10"/>
  <c r="J22" i="10"/>
  <c r="K22" i="10"/>
  <c r="A23" i="10"/>
  <c r="B23" i="10"/>
  <c r="C23" i="10"/>
  <c r="D23" i="10"/>
  <c r="E23" i="10"/>
  <c r="F23" i="10"/>
  <c r="G23" i="10"/>
  <c r="H23" i="10"/>
  <c r="I23" i="10"/>
  <c r="J23" i="10"/>
  <c r="K23" i="10"/>
  <c r="A24" i="10"/>
  <c r="B24" i="10"/>
  <c r="C24" i="10"/>
  <c r="D24" i="10"/>
  <c r="E24" i="10"/>
  <c r="F24" i="10"/>
  <c r="G24" i="10"/>
  <c r="H24" i="10"/>
  <c r="I24" i="10"/>
  <c r="J24" i="10"/>
  <c r="K24" i="10"/>
  <c r="A25" i="10"/>
  <c r="B25" i="10"/>
  <c r="C25" i="10"/>
  <c r="D25" i="10"/>
  <c r="E25" i="10"/>
  <c r="F25" i="10"/>
  <c r="G25" i="10"/>
  <c r="H25" i="10"/>
  <c r="I25" i="10"/>
  <c r="J25" i="10"/>
  <c r="K25" i="10"/>
  <c r="B14" i="10"/>
  <c r="C14" i="10"/>
  <c r="D14" i="10"/>
  <c r="E14" i="10"/>
  <c r="F14" i="10"/>
  <c r="G14" i="10"/>
  <c r="H14" i="10"/>
  <c r="I14" i="10"/>
  <c r="J14" i="10"/>
  <c r="K14" i="10"/>
  <c r="A14" i="10"/>
  <c r="A10" i="10"/>
  <c r="B10" i="10"/>
  <c r="C10" i="10"/>
  <c r="D10" i="10"/>
  <c r="E10" i="10"/>
  <c r="F10" i="10"/>
  <c r="G10" i="10"/>
  <c r="H10" i="10"/>
  <c r="I10" i="10"/>
  <c r="J10" i="10"/>
  <c r="K10" i="10"/>
  <c r="B9" i="10"/>
  <c r="C9" i="10"/>
  <c r="D9" i="10"/>
  <c r="E9" i="10"/>
  <c r="F9" i="10"/>
  <c r="G9" i="10"/>
  <c r="H9" i="10"/>
  <c r="I9" i="10"/>
  <c r="J9" i="10"/>
  <c r="K9" i="10"/>
  <c r="A9" i="10"/>
  <c r="A72" i="9"/>
  <c r="B72" i="9"/>
  <c r="C72" i="9"/>
  <c r="D72" i="9"/>
  <c r="E72" i="9"/>
  <c r="F72" i="9"/>
  <c r="G72" i="9"/>
  <c r="H72" i="9"/>
  <c r="I72" i="9"/>
  <c r="J72" i="9"/>
  <c r="K72" i="9"/>
  <c r="A73" i="9"/>
  <c r="B73" i="9"/>
  <c r="C73" i="9"/>
  <c r="D73" i="9"/>
  <c r="E73" i="9"/>
  <c r="F73" i="9"/>
  <c r="G73" i="9"/>
  <c r="H73" i="9"/>
  <c r="I73" i="9"/>
  <c r="J73" i="9"/>
  <c r="K73" i="9"/>
  <c r="A74" i="9"/>
  <c r="B74" i="9"/>
  <c r="C74" i="9"/>
  <c r="D74" i="9"/>
  <c r="E74" i="9"/>
  <c r="F74" i="9"/>
  <c r="G74" i="9"/>
  <c r="H74" i="9"/>
  <c r="I74" i="9"/>
  <c r="J74" i="9"/>
  <c r="K74" i="9"/>
  <c r="A75" i="9"/>
  <c r="B75" i="9"/>
  <c r="C75" i="9"/>
  <c r="D75" i="9"/>
  <c r="E75" i="9"/>
  <c r="F75" i="9"/>
  <c r="G75" i="9"/>
  <c r="H75" i="9"/>
  <c r="I75" i="9"/>
  <c r="J75" i="9"/>
  <c r="K75" i="9"/>
  <c r="A76" i="9"/>
  <c r="B76" i="9"/>
  <c r="C76" i="9"/>
  <c r="D76" i="9"/>
  <c r="E76" i="9"/>
  <c r="F76" i="9"/>
  <c r="G76" i="9"/>
  <c r="H76" i="9"/>
  <c r="I76" i="9"/>
  <c r="J76" i="9"/>
  <c r="K76" i="9"/>
  <c r="A77" i="9"/>
  <c r="B77" i="9"/>
  <c r="C77" i="9"/>
  <c r="D77" i="9"/>
  <c r="E77" i="9"/>
  <c r="F77" i="9"/>
  <c r="G77" i="9"/>
  <c r="H77" i="9"/>
  <c r="I77" i="9"/>
  <c r="J77" i="9"/>
  <c r="K77" i="9"/>
  <c r="A70" i="9"/>
  <c r="B70" i="9"/>
  <c r="C70" i="9"/>
  <c r="D70" i="9"/>
  <c r="E70" i="9"/>
  <c r="F70" i="9"/>
  <c r="G70" i="9"/>
  <c r="H70" i="9"/>
  <c r="I70" i="9"/>
  <c r="J70" i="9"/>
  <c r="K70" i="9"/>
  <c r="A71" i="9"/>
  <c r="B71" i="9"/>
  <c r="C71" i="9"/>
  <c r="D71" i="9"/>
  <c r="E71" i="9"/>
  <c r="F71" i="9"/>
  <c r="G71" i="9"/>
  <c r="H71" i="9"/>
  <c r="I71" i="9"/>
  <c r="J71" i="9"/>
  <c r="K71" i="9"/>
  <c r="B69" i="9"/>
  <c r="C69" i="9"/>
  <c r="D69" i="9"/>
  <c r="E69" i="9"/>
  <c r="F69" i="9"/>
  <c r="G69" i="9"/>
  <c r="H69" i="9"/>
  <c r="I69" i="9"/>
  <c r="J69" i="9"/>
  <c r="K69" i="9"/>
  <c r="A69" i="9"/>
  <c r="A65" i="9"/>
  <c r="B65" i="9"/>
  <c r="C65" i="9"/>
  <c r="D65" i="9"/>
  <c r="E65" i="9"/>
  <c r="F65" i="9"/>
  <c r="G65" i="9"/>
  <c r="H65" i="9"/>
  <c r="I65" i="9"/>
  <c r="J65" i="9"/>
  <c r="K65" i="9"/>
  <c r="B64" i="9"/>
  <c r="C64" i="9"/>
  <c r="D64" i="9"/>
  <c r="E64" i="9"/>
  <c r="F64" i="9"/>
  <c r="G64" i="9"/>
  <c r="H64" i="9"/>
  <c r="I64" i="9"/>
  <c r="J64" i="9"/>
  <c r="K64" i="9"/>
  <c r="A64" i="9"/>
  <c r="B51" i="9"/>
  <c r="C51" i="9"/>
  <c r="D51" i="9"/>
  <c r="E51" i="9"/>
  <c r="F51" i="9"/>
  <c r="G51" i="9"/>
  <c r="H51" i="9"/>
  <c r="I51" i="9"/>
  <c r="J51" i="9"/>
  <c r="K51" i="9"/>
  <c r="A51" i="9"/>
  <c r="B39" i="9"/>
  <c r="C39" i="9"/>
  <c r="D39" i="9"/>
  <c r="E39" i="9"/>
  <c r="F39" i="9"/>
  <c r="G39" i="9"/>
  <c r="H39" i="9"/>
  <c r="I39" i="9"/>
  <c r="J39" i="9"/>
  <c r="K39" i="9"/>
  <c r="A39" i="9"/>
  <c r="A29" i="9"/>
  <c r="B29" i="9"/>
  <c r="C29" i="9"/>
  <c r="D29" i="9"/>
  <c r="E29" i="9"/>
  <c r="F29" i="9"/>
  <c r="G29" i="9"/>
  <c r="H29" i="9"/>
  <c r="I29" i="9"/>
  <c r="J29" i="9"/>
  <c r="K29" i="9"/>
  <c r="A30" i="9"/>
  <c r="B30" i="9"/>
  <c r="C30" i="9"/>
  <c r="D30" i="9"/>
  <c r="E30" i="9"/>
  <c r="F30" i="9"/>
  <c r="G30" i="9"/>
  <c r="H30" i="9"/>
  <c r="I30" i="9"/>
  <c r="J30" i="9"/>
  <c r="K30" i="9"/>
  <c r="B28" i="9"/>
  <c r="C28" i="9"/>
  <c r="D28" i="9"/>
  <c r="E28" i="9"/>
  <c r="F28" i="9"/>
  <c r="G28" i="9"/>
  <c r="H28" i="9"/>
  <c r="I28" i="9"/>
  <c r="J28" i="9"/>
  <c r="K28" i="9"/>
  <c r="A28" i="9"/>
  <c r="B24" i="9"/>
  <c r="C24" i="9"/>
  <c r="D24" i="9"/>
  <c r="E24" i="9"/>
  <c r="F24" i="9"/>
  <c r="G24" i="9"/>
  <c r="H24" i="9"/>
  <c r="I24" i="9"/>
  <c r="J24" i="9"/>
  <c r="K24" i="9"/>
  <c r="A24" i="9"/>
  <c r="A14" i="9"/>
  <c r="B14" i="9"/>
  <c r="C14" i="9"/>
  <c r="D14" i="9"/>
  <c r="E14" i="9"/>
  <c r="F14" i="9"/>
  <c r="G14" i="9"/>
  <c r="H14" i="9"/>
  <c r="I14" i="9"/>
  <c r="J14" i="9"/>
  <c r="K14" i="9"/>
  <c r="A15" i="9"/>
  <c r="B15" i="9"/>
  <c r="C15" i="9"/>
  <c r="D15" i="9"/>
  <c r="E15" i="9"/>
  <c r="F15" i="9"/>
  <c r="G15" i="9"/>
  <c r="H15" i="9"/>
  <c r="I15" i="9"/>
  <c r="J15" i="9"/>
  <c r="K15" i="9"/>
  <c r="B13" i="9"/>
  <c r="C13" i="9"/>
  <c r="D13" i="9"/>
  <c r="E13" i="9"/>
  <c r="F13" i="9"/>
  <c r="G13" i="9"/>
  <c r="H13" i="9"/>
  <c r="I13" i="9"/>
  <c r="J13" i="9"/>
  <c r="K13" i="9"/>
  <c r="A13" i="9"/>
  <c r="B9" i="9"/>
  <c r="C9" i="9"/>
  <c r="D9" i="9"/>
  <c r="E9" i="9"/>
  <c r="F9" i="9"/>
  <c r="G9" i="9"/>
  <c r="H9" i="9"/>
  <c r="I9" i="9"/>
  <c r="J9" i="9"/>
  <c r="K9" i="9"/>
  <c r="A9" i="9"/>
  <c r="A98" i="7"/>
  <c r="B98" i="7"/>
  <c r="C98" i="7"/>
  <c r="D98" i="7"/>
  <c r="E98" i="7"/>
  <c r="F98" i="7"/>
  <c r="G98" i="7"/>
  <c r="H98" i="7"/>
  <c r="I98" i="7"/>
  <c r="J98" i="7"/>
  <c r="K98" i="7"/>
  <c r="A99" i="7"/>
  <c r="B99" i="7"/>
  <c r="C99" i="7"/>
  <c r="D99" i="7"/>
  <c r="E99" i="7"/>
  <c r="F99" i="7"/>
  <c r="G99" i="7"/>
  <c r="H99" i="7"/>
  <c r="I99" i="7"/>
  <c r="J99" i="7"/>
  <c r="K99" i="7"/>
  <c r="B97" i="7"/>
  <c r="C97" i="7"/>
  <c r="D97" i="7"/>
  <c r="E97" i="7"/>
  <c r="F97" i="7"/>
  <c r="G97" i="7"/>
  <c r="H97" i="7"/>
  <c r="I97" i="7"/>
  <c r="J97" i="7"/>
  <c r="K97" i="7"/>
  <c r="A97" i="7"/>
  <c r="B93" i="7"/>
  <c r="C93" i="7"/>
  <c r="D93" i="7"/>
  <c r="E93" i="7"/>
  <c r="F93" i="7"/>
  <c r="G93" i="7"/>
  <c r="H93" i="7"/>
  <c r="I93" i="7"/>
  <c r="J93" i="7"/>
  <c r="K93" i="7"/>
  <c r="A93" i="7"/>
  <c r="A83" i="7"/>
  <c r="B83" i="7"/>
  <c r="C83" i="7"/>
  <c r="D83" i="7"/>
  <c r="E83" i="7"/>
  <c r="F83" i="7"/>
  <c r="G83" i="7"/>
  <c r="H83" i="7"/>
  <c r="I83" i="7"/>
  <c r="J83" i="7"/>
  <c r="K83" i="7"/>
  <c r="A84" i="7"/>
  <c r="B84" i="7"/>
  <c r="C84" i="7"/>
  <c r="D84" i="7"/>
  <c r="E84" i="7"/>
  <c r="F84" i="7"/>
  <c r="G84" i="7"/>
  <c r="H84" i="7"/>
  <c r="I84" i="7"/>
  <c r="J84" i="7"/>
  <c r="K84" i="7"/>
  <c r="B82" i="7"/>
  <c r="C82" i="7"/>
  <c r="D82" i="7"/>
  <c r="E82" i="7"/>
  <c r="F82" i="7"/>
  <c r="G82" i="7"/>
  <c r="H82" i="7"/>
  <c r="I82" i="7"/>
  <c r="J82" i="7"/>
  <c r="K82" i="7"/>
  <c r="A82" i="7"/>
  <c r="B78" i="7"/>
  <c r="C78" i="7"/>
  <c r="D78" i="7"/>
  <c r="E78" i="7"/>
  <c r="F78" i="7"/>
  <c r="G78" i="7"/>
  <c r="H78" i="7"/>
  <c r="I78" i="7"/>
  <c r="J78" i="7"/>
  <c r="K78" i="7"/>
  <c r="A78" i="7"/>
  <c r="B67" i="7"/>
  <c r="C67" i="7"/>
  <c r="D67" i="7"/>
  <c r="E67" i="7"/>
  <c r="F67" i="7"/>
  <c r="G67" i="7"/>
  <c r="H67" i="7"/>
  <c r="I67" i="7"/>
  <c r="J67" i="7"/>
  <c r="K67" i="7"/>
  <c r="A67" i="7"/>
  <c r="A63" i="7"/>
  <c r="B63" i="7"/>
  <c r="C63" i="7"/>
  <c r="D63" i="7"/>
  <c r="E63" i="7"/>
  <c r="F63" i="7"/>
  <c r="G63" i="7"/>
  <c r="H63" i="7"/>
  <c r="I63" i="7"/>
  <c r="J63" i="7"/>
  <c r="K63" i="7"/>
  <c r="A64" i="7"/>
  <c r="B64" i="7"/>
  <c r="C64" i="7"/>
  <c r="D64" i="7"/>
  <c r="E64" i="7"/>
  <c r="F64" i="7"/>
  <c r="G64" i="7"/>
  <c r="H64" i="7"/>
  <c r="I64" i="7"/>
  <c r="J64" i="7"/>
  <c r="K64" i="7"/>
  <c r="B62" i="7"/>
  <c r="C62" i="7"/>
  <c r="D62" i="7"/>
  <c r="E62" i="7"/>
  <c r="F62" i="7"/>
  <c r="G62" i="7"/>
  <c r="H62" i="7"/>
  <c r="I62" i="7"/>
  <c r="J62" i="7"/>
  <c r="K62" i="7"/>
  <c r="A62" i="7"/>
  <c r="B59" i="7"/>
  <c r="C59" i="7"/>
  <c r="D59" i="7"/>
  <c r="E59" i="7"/>
  <c r="F59" i="7"/>
  <c r="G59" i="7"/>
  <c r="H59" i="7"/>
  <c r="I59" i="7"/>
  <c r="J59" i="7"/>
  <c r="K59" i="7"/>
  <c r="A59" i="7"/>
  <c r="A53" i="7"/>
  <c r="B53" i="7"/>
  <c r="C53" i="7"/>
  <c r="D53" i="7"/>
  <c r="E53" i="7"/>
  <c r="F53" i="7"/>
  <c r="G53" i="7"/>
  <c r="H53" i="7"/>
  <c r="I53" i="7"/>
  <c r="J53" i="7"/>
  <c r="K53" i="7"/>
  <c r="A54" i="7"/>
  <c r="B54" i="7"/>
  <c r="C54" i="7"/>
  <c r="D54" i="7"/>
  <c r="E54" i="7"/>
  <c r="F54" i="7"/>
  <c r="G54" i="7"/>
  <c r="H54" i="7"/>
  <c r="I54" i="7"/>
  <c r="J54" i="7"/>
  <c r="K54" i="7"/>
  <c r="A55" i="7"/>
  <c r="B55" i="7"/>
  <c r="C55" i="7"/>
  <c r="D55" i="7"/>
  <c r="E55" i="7"/>
  <c r="F55" i="7"/>
  <c r="G55" i="7"/>
  <c r="H55" i="7"/>
  <c r="I55" i="7"/>
  <c r="J55" i="7"/>
  <c r="K55" i="7"/>
  <c r="A56" i="7"/>
  <c r="B56" i="7"/>
  <c r="C56" i="7"/>
  <c r="D56" i="7"/>
  <c r="E56" i="7"/>
  <c r="F56" i="7"/>
  <c r="G56" i="7"/>
  <c r="H56" i="7"/>
  <c r="I56" i="7"/>
  <c r="J56" i="7"/>
  <c r="K56" i="7"/>
  <c r="B52" i="7"/>
  <c r="C52" i="7"/>
  <c r="D52" i="7"/>
  <c r="E52" i="7"/>
  <c r="F52" i="7"/>
  <c r="G52" i="7"/>
  <c r="H52" i="7"/>
  <c r="I52" i="7"/>
  <c r="J52" i="7"/>
  <c r="K52" i="7"/>
  <c r="A52" i="7"/>
  <c r="A46" i="7"/>
  <c r="B46" i="7"/>
  <c r="C46" i="7"/>
  <c r="D46" i="7"/>
  <c r="E46" i="7"/>
  <c r="F46" i="7"/>
  <c r="G46" i="7"/>
  <c r="H46" i="7"/>
  <c r="I46" i="7"/>
  <c r="J46" i="7"/>
  <c r="K46" i="7"/>
  <c r="A47" i="7"/>
  <c r="B47" i="7"/>
  <c r="C47" i="7"/>
  <c r="D47" i="7"/>
  <c r="E47" i="7"/>
  <c r="F47" i="7"/>
  <c r="G47" i="7"/>
  <c r="H47" i="7"/>
  <c r="I47" i="7"/>
  <c r="J47" i="7"/>
  <c r="K47" i="7"/>
  <c r="A48" i="7"/>
  <c r="B48" i="7"/>
  <c r="C48" i="7"/>
  <c r="D48" i="7"/>
  <c r="E48" i="7"/>
  <c r="F48" i="7"/>
  <c r="G48" i="7"/>
  <c r="H48" i="7"/>
  <c r="I48" i="7"/>
  <c r="J48" i="7"/>
  <c r="K48" i="7"/>
  <c r="B45" i="7"/>
  <c r="C45" i="7"/>
  <c r="D45" i="7"/>
  <c r="E45" i="7"/>
  <c r="F45" i="7"/>
  <c r="G45" i="7"/>
  <c r="H45" i="7"/>
  <c r="I45" i="7"/>
  <c r="J45" i="7"/>
  <c r="K45" i="7"/>
  <c r="A45" i="7"/>
  <c r="A32" i="7"/>
  <c r="B32" i="7"/>
  <c r="C32" i="7"/>
  <c r="D32" i="7"/>
  <c r="E32" i="7"/>
  <c r="F32" i="7"/>
  <c r="G32" i="7"/>
  <c r="H32" i="7"/>
  <c r="I32" i="7"/>
  <c r="J32" i="7"/>
  <c r="K32" i="7"/>
  <c r="A33" i="7"/>
  <c r="B33" i="7"/>
  <c r="C33" i="7"/>
  <c r="D33" i="7"/>
  <c r="E33" i="7"/>
  <c r="F33" i="7"/>
  <c r="G33" i="7"/>
  <c r="H33" i="7"/>
  <c r="I33" i="7"/>
  <c r="J33" i="7"/>
  <c r="K33" i="7"/>
  <c r="A34" i="7"/>
  <c r="B34" i="7"/>
  <c r="C34" i="7"/>
  <c r="D34" i="7"/>
  <c r="E34" i="7"/>
  <c r="F34" i="7"/>
  <c r="G34" i="7"/>
  <c r="H34" i="7"/>
  <c r="I34" i="7"/>
  <c r="J34" i="7"/>
  <c r="K34" i="7"/>
  <c r="A35" i="7"/>
  <c r="B35" i="7"/>
  <c r="C35" i="7"/>
  <c r="D35" i="7"/>
  <c r="E35" i="7"/>
  <c r="F35" i="7"/>
  <c r="G35" i="7"/>
  <c r="H35" i="7"/>
  <c r="I35" i="7"/>
  <c r="J35" i="7"/>
  <c r="K35" i="7"/>
  <c r="B31" i="7"/>
  <c r="C31" i="7"/>
  <c r="D31" i="7"/>
  <c r="E31" i="7"/>
  <c r="F31" i="7"/>
  <c r="G31" i="7"/>
  <c r="H31" i="7"/>
  <c r="I31" i="7"/>
  <c r="J31" i="7"/>
  <c r="K31" i="7"/>
  <c r="A31" i="7"/>
  <c r="B27" i="7"/>
  <c r="C27" i="7"/>
  <c r="D27" i="7"/>
  <c r="E27" i="7"/>
  <c r="F27" i="7"/>
  <c r="G27" i="7"/>
  <c r="H27" i="7"/>
  <c r="I27" i="7"/>
  <c r="J27" i="7"/>
  <c r="K27" i="7"/>
  <c r="A27" i="7"/>
  <c r="A17" i="7"/>
  <c r="B17" i="7"/>
  <c r="C17" i="7"/>
  <c r="D17" i="7"/>
  <c r="E17" i="7"/>
  <c r="F17" i="7"/>
  <c r="G17" i="7"/>
  <c r="H17" i="7"/>
  <c r="I17" i="7"/>
  <c r="J17" i="7"/>
  <c r="K17" i="7"/>
  <c r="A18" i="7"/>
  <c r="B18" i="7"/>
  <c r="C18" i="7"/>
  <c r="D18" i="7"/>
  <c r="E18" i="7"/>
  <c r="F18" i="7"/>
  <c r="G18" i="7"/>
  <c r="H18" i="7"/>
  <c r="I18" i="7"/>
  <c r="J18" i="7"/>
  <c r="K18" i="7"/>
  <c r="B16" i="7"/>
  <c r="C16" i="7"/>
  <c r="D16" i="7"/>
  <c r="E16" i="7"/>
  <c r="F16" i="7"/>
  <c r="G16" i="7"/>
  <c r="H16" i="7"/>
  <c r="I16" i="7"/>
  <c r="J16" i="7"/>
  <c r="K16" i="7"/>
  <c r="A16" i="7"/>
  <c r="A10" i="7"/>
  <c r="B10" i="7"/>
  <c r="C10" i="7"/>
  <c r="D10" i="7"/>
  <c r="E10" i="7"/>
  <c r="F10" i="7"/>
  <c r="G10" i="7"/>
  <c r="H10" i="7"/>
  <c r="I10" i="7"/>
  <c r="J10" i="7"/>
  <c r="K10" i="7"/>
  <c r="A11" i="7"/>
  <c r="B11" i="7"/>
  <c r="C11" i="7"/>
  <c r="D11" i="7"/>
  <c r="E11" i="7"/>
  <c r="F11" i="7"/>
  <c r="G11" i="7"/>
  <c r="H11" i="7"/>
  <c r="I11" i="7"/>
  <c r="J11" i="7"/>
  <c r="K11" i="7"/>
  <c r="A12" i="7"/>
  <c r="B12" i="7"/>
  <c r="C12" i="7"/>
  <c r="D12" i="7"/>
  <c r="E12" i="7"/>
  <c r="F12" i="7"/>
  <c r="G12" i="7"/>
  <c r="H12" i="7"/>
  <c r="I12" i="7"/>
  <c r="J12" i="7"/>
  <c r="K12" i="7"/>
  <c r="B9" i="7"/>
  <c r="C9" i="7"/>
  <c r="D9" i="7"/>
  <c r="E9" i="7"/>
  <c r="F9" i="7"/>
  <c r="G9" i="7"/>
  <c r="H9" i="7"/>
  <c r="I9" i="7"/>
  <c r="J9" i="7"/>
  <c r="K9" i="7"/>
  <c r="A9" i="7"/>
  <c r="A36" i="6"/>
  <c r="B36" i="6"/>
  <c r="C36" i="6"/>
  <c r="D36" i="6"/>
  <c r="E36" i="6"/>
  <c r="F36" i="6"/>
  <c r="G36" i="6"/>
  <c r="H36" i="6"/>
  <c r="I36" i="6"/>
  <c r="J36" i="6"/>
  <c r="K36" i="6"/>
  <c r="A37" i="6"/>
  <c r="B37" i="6"/>
  <c r="C37" i="6"/>
  <c r="D37" i="6"/>
  <c r="E37" i="6"/>
  <c r="F37" i="6"/>
  <c r="G37" i="6"/>
  <c r="H37" i="6"/>
  <c r="I37" i="6"/>
  <c r="J37" i="6"/>
  <c r="K37" i="6"/>
  <c r="A38" i="6"/>
  <c r="B38" i="6"/>
  <c r="C38" i="6"/>
  <c r="D38" i="6"/>
  <c r="E38" i="6"/>
  <c r="F38" i="6"/>
  <c r="G38" i="6"/>
  <c r="H38" i="6"/>
  <c r="I38" i="6"/>
  <c r="J38" i="6"/>
  <c r="K38" i="6"/>
  <c r="A39" i="6"/>
  <c r="B39" i="6"/>
  <c r="C39" i="6"/>
  <c r="D39" i="6"/>
  <c r="E39" i="6"/>
  <c r="F39" i="6"/>
  <c r="G39" i="6"/>
  <c r="H39" i="6"/>
  <c r="I39" i="6"/>
  <c r="J39" i="6"/>
  <c r="K39" i="6"/>
  <c r="A40" i="6"/>
  <c r="B40" i="6"/>
  <c r="C40" i="6"/>
  <c r="D40" i="6"/>
  <c r="E40" i="6"/>
  <c r="F40" i="6"/>
  <c r="G40" i="6"/>
  <c r="H40" i="6"/>
  <c r="I40" i="6"/>
  <c r="J40" i="6"/>
  <c r="K40" i="6"/>
  <c r="A41" i="6"/>
  <c r="B41" i="6"/>
  <c r="C41" i="6"/>
  <c r="D41" i="6"/>
  <c r="E41" i="6"/>
  <c r="F41" i="6"/>
  <c r="G41" i="6"/>
  <c r="H41" i="6"/>
  <c r="I41" i="6"/>
  <c r="J41" i="6"/>
  <c r="K41" i="6"/>
  <c r="A42" i="6"/>
  <c r="B42" i="6"/>
  <c r="C42" i="6"/>
  <c r="D42" i="6"/>
  <c r="E42" i="6"/>
  <c r="F42" i="6"/>
  <c r="G42" i="6"/>
  <c r="H42" i="6"/>
  <c r="I42" i="6"/>
  <c r="J42" i="6"/>
  <c r="K42" i="6"/>
  <c r="A43" i="6"/>
  <c r="B43" i="6"/>
  <c r="C43" i="6"/>
  <c r="D43" i="6"/>
  <c r="E43" i="6"/>
  <c r="F43" i="6"/>
  <c r="G43" i="6"/>
  <c r="H43" i="6"/>
  <c r="I43" i="6"/>
  <c r="J43" i="6"/>
  <c r="K43" i="6"/>
  <c r="A44" i="6"/>
  <c r="B44" i="6"/>
  <c r="C44" i="6"/>
  <c r="D44" i="6"/>
  <c r="E44" i="6"/>
  <c r="F44" i="6"/>
  <c r="G44" i="6"/>
  <c r="H44" i="6"/>
  <c r="I44" i="6"/>
  <c r="J44" i="6"/>
  <c r="K44" i="6"/>
  <c r="A45" i="6"/>
  <c r="B45" i="6"/>
  <c r="C45" i="6"/>
  <c r="D45" i="6"/>
  <c r="E45" i="6"/>
  <c r="F45" i="6"/>
  <c r="G45" i="6"/>
  <c r="H45" i="6"/>
  <c r="I45" i="6"/>
  <c r="J45" i="6"/>
  <c r="K45" i="6"/>
  <c r="B35" i="6"/>
  <c r="C35" i="6"/>
  <c r="D35" i="6"/>
  <c r="E35" i="6"/>
  <c r="F35" i="6"/>
  <c r="G35" i="6"/>
  <c r="H35" i="6"/>
  <c r="I35" i="6"/>
  <c r="J35" i="6"/>
  <c r="K35" i="6"/>
  <c r="A35" i="6"/>
  <c r="A32" i="6"/>
  <c r="B32" i="6"/>
  <c r="C32" i="6"/>
  <c r="D32" i="6"/>
  <c r="E32" i="6"/>
  <c r="F32" i="6"/>
  <c r="G32" i="6"/>
  <c r="H32" i="6"/>
  <c r="I32" i="6"/>
  <c r="J32" i="6"/>
  <c r="K32" i="6"/>
  <c r="B31" i="6"/>
  <c r="C31" i="6"/>
  <c r="D31" i="6"/>
  <c r="E31" i="6"/>
  <c r="F31" i="6"/>
  <c r="G31" i="6"/>
  <c r="H31" i="6"/>
  <c r="I31" i="6"/>
  <c r="J31" i="6"/>
  <c r="K31" i="6"/>
  <c r="A31" i="6"/>
  <c r="A18" i="6"/>
  <c r="B18" i="6"/>
  <c r="C18" i="6"/>
  <c r="D18" i="6"/>
  <c r="E18" i="6"/>
  <c r="F18" i="6"/>
  <c r="G18" i="6"/>
  <c r="H18" i="6"/>
  <c r="I18" i="6"/>
  <c r="J18" i="6"/>
  <c r="K18" i="6"/>
  <c r="A19" i="6"/>
  <c r="B19" i="6"/>
  <c r="C19" i="6"/>
  <c r="D19" i="6"/>
  <c r="E19" i="6"/>
  <c r="F19" i="6"/>
  <c r="G19" i="6"/>
  <c r="H19" i="6"/>
  <c r="I19" i="6"/>
  <c r="J19" i="6"/>
  <c r="K19" i="6"/>
  <c r="A20" i="6"/>
  <c r="B20" i="6"/>
  <c r="C20" i="6"/>
  <c r="D20" i="6"/>
  <c r="E20" i="6"/>
  <c r="F20" i="6"/>
  <c r="G20" i="6"/>
  <c r="H20" i="6"/>
  <c r="I20" i="6"/>
  <c r="J20" i="6"/>
  <c r="K20" i="6"/>
  <c r="A21" i="6"/>
  <c r="B21" i="6"/>
  <c r="C21" i="6"/>
  <c r="D21" i="6"/>
  <c r="E21" i="6"/>
  <c r="F21" i="6"/>
  <c r="G21" i="6"/>
  <c r="H21" i="6"/>
  <c r="I21" i="6"/>
  <c r="J21" i="6"/>
  <c r="K21" i="6"/>
  <c r="A22" i="6"/>
  <c r="B22" i="6"/>
  <c r="C22" i="6"/>
  <c r="D22" i="6"/>
  <c r="E22" i="6"/>
  <c r="F22" i="6"/>
  <c r="G22" i="6"/>
  <c r="H22" i="6"/>
  <c r="I22" i="6"/>
  <c r="J22" i="6"/>
  <c r="K22" i="6"/>
  <c r="A23" i="6"/>
  <c r="B23" i="6"/>
  <c r="C23" i="6"/>
  <c r="D23" i="6"/>
  <c r="E23" i="6"/>
  <c r="F23" i="6"/>
  <c r="G23" i="6"/>
  <c r="H23" i="6"/>
  <c r="I23" i="6"/>
  <c r="J23" i="6"/>
  <c r="K23" i="6"/>
  <c r="A24" i="6"/>
  <c r="B24" i="6"/>
  <c r="C24" i="6"/>
  <c r="D24" i="6"/>
  <c r="E24" i="6"/>
  <c r="F24" i="6"/>
  <c r="G24" i="6"/>
  <c r="H24" i="6"/>
  <c r="I24" i="6"/>
  <c r="J24" i="6"/>
  <c r="K24" i="6"/>
  <c r="A25" i="6"/>
  <c r="B25" i="6"/>
  <c r="C25" i="6"/>
  <c r="D25" i="6"/>
  <c r="E25" i="6"/>
  <c r="F25" i="6"/>
  <c r="G25" i="6"/>
  <c r="H25" i="6"/>
  <c r="I25" i="6"/>
  <c r="J25" i="6"/>
  <c r="K25" i="6"/>
  <c r="A26" i="6"/>
  <c r="B26" i="6"/>
  <c r="C26" i="6"/>
  <c r="D26" i="6"/>
  <c r="E26" i="6"/>
  <c r="F26" i="6"/>
  <c r="G26" i="6"/>
  <c r="H26" i="6"/>
  <c r="I26" i="6"/>
  <c r="J26" i="6"/>
  <c r="K26" i="6"/>
  <c r="A27" i="6"/>
  <c r="B27" i="6"/>
  <c r="C27" i="6"/>
  <c r="D27" i="6"/>
  <c r="E27" i="6"/>
  <c r="F27" i="6"/>
  <c r="G27" i="6"/>
  <c r="H27" i="6"/>
  <c r="I27" i="6"/>
  <c r="J27" i="6"/>
  <c r="K27" i="6"/>
  <c r="A28" i="6"/>
  <c r="B28" i="6"/>
  <c r="C28" i="6"/>
  <c r="D28" i="6"/>
  <c r="E28" i="6"/>
  <c r="F28" i="6"/>
  <c r="G28" i="6"/>
  <c r="H28" i="6"/>
  <c r="I28" i="6"/>
  <c r="J28" i="6"/>
  <c r="K28" i="6"/>
  <c r="B17" i="6"/>
  <c r="C17" i="6"/>
  <c r="D17" i="6"/>
  <c r="E17" i="6"/>
  <c r="F17" i="6"/>
  <c r="G17" i="6"/>
  <c r="H17" i="6"/>
  <c r="I17" i="6"/>
  <c r="J17" i="6"/>
  <c r="K17" i="6"/>
  <c r="A17" i="6"/>
  <c r="A8" i="6"/>
  <c r="B8" i="6"/>
  <c r="C8" i="6"/>
  <c r="D8" i="6"/>
  <c r="E8" i="6"/>
  <c r="F8" i="6"/>
  <c r="G8" i="6"/>
  <c r="H8" i="6"/>
  <c r="I8" i="6"/>
  <c r="J8" i="6"/>
  <c r="K8" i="6"/>
  <c r="A9" i="6"/>
  <c r="B9" i="6"/>
  <c r="C9" i="6"/>
  <c r="D9" i="6"/>
  <c r="E9" i="6"/>
  <c r="F9" i="6"/>
  <c r="G9" i="6"/>
  <c r="H9" i="6"/>
  <c r="I9" i="6"/>
  <c r="J9" i="6"/>
  <c r="K9" i="6"/>
  <c r="A10" i="6"/>
  <c r="B10" i="6"/>
  <c r="C10" i="6"/>
  <c r="D10" i="6"/>
  <c r="E10" i="6"/>
  <c r="F10" i="6"/>
  <c r="G10" i="6"/>
  <c r="H10" i="6"/>
  <c r="I10" i="6"/>
  <c r="J10" i="6"/>
  <c r="K10" i="6"/>
  <c r="A11" i="6"/>
  <c r="B11" i="6"/>
  <c r="C11" i="6"/>
  <c r="D11" i="6"/>
  <c r="E11" i="6"/>
  <c r="F11" i="6"/>
  <c r="G11" i="6"/>
  <c r="H11" i="6"/>
  <c r="I11" i="6"/>
  <c r="J11" i="6"/>
  <c r="K11" i="6"/>
  <c r="A12" i="6"/>
  <c r="B12" i="6"/>
  <c r="C12" i="6"/>
  <c r="D12" i="6"/>
  <c r="E12" i="6"/>
  <c r="F12" i="6"/>
  <c r="G12" i="6"/>
  <c r="H12" i="6"/>
  <c r="I12" i="6"/>
  <c r="J12" i="6"/>
  <c r="K12" i="6"/>
  <c r="A75" i="5"/>
  <c r="B75" i="5"/>
  <c r="C75" i="5"/>
  <c r="D75" i="5"/>
  <c r="E75" i="5"/>
  <c r="F75" i="5"/>
  <c r="G75" i="5"/>
  <c r="H75" i="5"/>
  <c r="I75" i="5"/>
  <c r="J75" i="5"/>
  <c r="K75" i="5"/>
  <c r="A76" i="5"/>
  <c r="B76" i="5"/>
  <c r="C76" i="5"/>
  <c r="D76" i="5"/>
  <c r="E76" i="5"/>
  <c r="F76" i="5"/>
  <c r="G76" i="5"/>
  <c r="H76" i="5"/>
  <c r="I76" i="5"/>
  <c r="J76" i="5"/>
  <c r="K76" i="5"/>
  <c r="B74" i="5"/>
  <c r="C74" i="5"/>
  <c r="D74" i="5"/>
  <c r="E74" i="5"/>
  <c r="F74" i="5"/>
  <c r="G74" i="5"/>
  <c r="H74" i="5"/>
  <c r="I74" i="5"/>
  <c r="J74" i="5"/>
  <c r="K74" i="5"/>
  <c r="A74" i="5"/>
  <c r="A68" i="5"/>
  <c r="B68" i="5"/>
  <c r="C68" i="5"/>
  <c r="D68" i="5"/>
  <c r="E68" i="5"/>
  <c r="F68" i="5"/>
  <c r="G68" i="5"/>
  <c r="H68" i="5"/>
  <c r="I68" i="5"/>
  <c r="J68" i="5"/>
  <c r="K68" i="5"/>
  <c r="A69" i="5"/>
  <c r="B69" i="5"/>
  <c r="C69" i="5"/>
  <c r="D69" i="5"/>
  <c r="E69" i="5"/>
  <c r="F69" i="5"/>
  <c r="G69" i="5"/>
  <c r="H69" i="5"/>
  <c r="I69" i="5"/>
  <c r="J69" i="5"/>
  <c r="K69" i="5"/>
  <c r="A70" i="5"/>
  <c r="B70" i="5"/>
  <c r="C70" i="5"/>
  <c r="D70" i="5"/>
  <c r="E70" i="5"/>
  <c r="F70" i="5"/>
  <c r="G70" i="5"/>
  <c r="H70" i="5"/>
  <c r="I70" i="5"/>
  <c r="J70" i="5"/>
  <c r="K70" i="5"/>
  <c r="A71" i="5"/>
  <c r="B71" i="5"/>
  <c r="C71" i="5"/>
  <c r="D71" i="5"/>
  <c r="E71" i="5"/>
  <c r="F71" i="5"/>
  <c r="G71" i="5"/>
  <c r="H71" i="5"/>
  <c r="I71" i="5"/>
  <c r="J71" i="5"/>
  <c r="K71" i="5"/>
  <c r="A66" i="5"/>
  <c r="B66" i="5"/>
  <c r="C66" i="5"/>
  <c r="D66" i="5"/>
  <c r="E66" i="5"/>
  <c r="F66" i="5"/>
  <c r="G66" i="5"/>
  <c r="H66" i="5"/>
  <c r="I66" i="5"/>
  <c r="J66" i="5"/>
  <c r="K66" i="5"/>
  <c r="A67" i="5"/>
  <c r="B67" i="5"/>
  <c r="C67" i="5"/>
  <c r="D67" i="5"/>
  <c r="E67" i="5"/>
  <c r="F67" i="5"/>
  <c r="G67" i="5"/>
  <c r="H67" i="5"/>
  <c r="I67" i="5"/>
  <c r="J67" i="5"/>
  <c r="K67" i="5"/>
  <c r="B65" i="5"/>
  <c r="C65" i="5"/>
  <c r="D65" i="5"/>
  <c r="E65" i="5"/>
  <c r="F65" i="5"/>
  <c r="G65" i="5"/>
  <c r="H65" i="5"/>
  <c r="I65" i="5"/>
  <c r="J65" i="5"/>
  <c r="K65" i="5"/>
  <c r="A65" i="5"/>
  <c r="A58" i="5"/>
  <c r="B58" i="5"/>
  <c r="C58" i="5"/>
  <c r="D58" i="5"/>
  <c r="E58" i="5"/>
  <c r="F58" i="5"/>
  <c r="G58" i="5"/>
  <c r="H58" i="5"/>
  <c r="I58" i="5"/>
  <c r="J58" i="5"/>
  <c r="K58" i="5"/>
  <c r="A59" i="5"/>
  <c r="B59" i="5"/>
  <c r="C59" i="5"/>
  <c r="D59" i="5"/>
  <c r="E59" i="5"/>
  <c r="F59" i="5"/>
  <c r="G59" i="5"/>
  <c r="H59" i="5"/>
  <c r="I59" i="5"/>
  <c r="J59" i="5"/>
  <c r="K59" i="5"/>
  <c r="A60" i="5"/>
  <c r="B60" i="5"/>
  <c r="C60" i="5"/>
  <c r="D60" i="5"/>
  <c r="E60" i="5"/>
  <c r="F60" i="5"/>
  <c r="G60" i="5"/>
  <c r="H60" i="5"/>
  <c r="I60" i="5"/>
  <c r="J60" i="5"/>
  <c r="K60" i="5"/>
  <c r="A61" i="5"/>
  <c r="B61" i="5"/>
  <c r="C61" i="5"/>
  <c r="D61" i="5"/>
  <c r="E61" i="5"/>
  <c r="F61" i="5"/>
  <c r="G61" i="5"/>
  <c r="H61" i="5"/>
  <c r="I61" i="5"/>
  <c r="J61" i="5"/>
  <c r="K61" i="5"/>
  <c r="A62" i="5"/>
  <c r="B62" i="5"/>
  <c r="C62" i="5"/>
  <c r="D62" i="5"/>
  <c r="E62" i="5"/>
  <c r="F62" i="5"/>
  <c r="G62" i="5"/>
  <c r="H62" i="5"/>
  <c r="I62" i="5"/>
  <c r="J62" i="5"/>
  <c r="K62" i="5"/>
  <c r="A56" i="5"/>
  <c r="B56" i="5"/>
  <c r="C56" i="5"/>
  <c r="D56" i="5"/>
  <c r="E56" i="5"/>
  <c r="F56" i="5"/>
  <c r="G56" i="5"/>
  <c r="H56" i="5"/>
  <c r="I56" i="5"/>
  <c r="J56" i="5"/>
  <c r="K56" i="5"/>
  <c r="A57" i="5"/>
  <c r="B57" i="5"/>
  <c r="C57" i="5"/>
  <c r="D57" i="5"/>
  <c r="E57" i="5"/>
  <c r="F57" i="5"/>
  <c r="G57" i="5"/>
  <c r="H57" i="5"/>
  <c r="I57" i="5"/>
  <c r="J57" i="5"/>
  <c r="K57" i="5"/>
  <c r="A55" i="5"/>
  <c r="B55" i="5"/>
  <c r="C55" i="5"/>
  <c r="D55" i="5"/>
  <c r="E55" i="5"/>
  <c r="F55" i="5"/>
  <c r="G55" i="5"/>
  <c r="H55" i="5"/>
  <c r="I55" i="5"/>
  <c r="J55" i="5"/>
  <c r="K55" i="5"/>
  <c r="A45" i="5"/>
  <c r="B45" i="5"/>
  <c r="C45" i="5"/>
  <c r="D45" i="5"/>
  <c r="E45" i="5"/>
  <c r="F45" i="5"/>
  <c r="G45" i="5"/>
  <c r="H45" i="5"/>
  <c r="I45" i="5"/>
  <c r="J45" i="5"/>
  <c r="K45" i="5"/>
  <c r="A46" i="5"/>
  <c r="B46" i="5"/>
  <c r="C46" i="5"/>
  <c r="D46" i="5"/>
  <c r="E46" i="5"/>
  <c r="F46" i="5"/>
  <c r="G46" i="5"/>
  <c r="H46" i="5"/>
  <c r="I46" i="5"/>
  <c r="J46" i="5"/>
  <c r="K46" i="5"/>
  <c r="A47" i="5"/>
  <c r="B47" i="5"/>
  <c r="C47" i="5"/>
  <c r="D47" i="5"/>
  <c r="E47" i="5"/>
  <c r="F47" i="5"/>
  <c r="G47" i="5"/>
  <c r="H47" i="5"/>
  <c r="I47" i="5"/>
  <c r="J47" i="5"/>
  <c r="K47" i="5"/>
  <c r="A48" i="5"/>
  <c r="B48" i="5"/>
  <c r="C48" i="5"/>
  <c r="D48" i="5"/>
  <c r="E48" i="5"/>
  <c r="F48" i="5"/>
  <c r="G48" i="5"/>
  <c r="H48" i="5"/>
  <c r="I48" i="5"/>
  <c r="J48" i="5"/>
  <c r="K48" i="5"/>
  <c r="A49" i="5"/>
  <c r="B49" i="5"/>
  <c r="C49" i="5"/>
  <c r="D49" i="5"/>
  <c r="E49" i="5"/>
  <c r="F49" i="5"/>
  <c r="G49" i="5"/>
  <c r="H49" i="5"/>
  <c r="I49" i="5"/>
  <c r="J49" i="5"/>
  <c r="K49" i="5"/>
  <c r="A50" i="5"/>
  <c r="B50" i="5"/>
  <c r="C50" i="5"/>
  <c r="D50" i="5"/>
  <c r="E50" i="5"/>
  <c r="F50" i="5"/>
  <c r="G50" i="5"/>
  <c r="H50" i="5"/>
  <c r="I50" i="5"/>
  <c r="J50" i="5"/>
  <c r="K50" i="5"/>
  <c r="A51" i="5"/>
  <c r="B51" i="5"/>
  <c r="C51" i="5"/>
  <c r="D51" i="5"/>
  <c r="E51" i="5"/>
  <c r="F51" i="5"/>
  <c r="G51" i="5"/>
  <c r="H51" i="5"/>
  <c r="I51" i="5"/>
  <c r="J51" i="5"/>
  <c r="K51" i="5"/>
  <c r="A52" i="5"/>
  <c r="B52" i="5"/>
  <c r="C52" i="5"/>
  <c r="D52" i="5"/>
  <c r="E52" i="5"/>
  <c r="F52" i="5"/>
  <c r="G52" i="5"/>
  <c r="H52" i="5"/>
  <c r="I52" i="5"/>
  <c r="J52" i="5"/>
  <c r="K52" i="5"/>
  <c r="A53" i="5"/>
  <c r="B53" i="5"/>
  <c r="C53" i="5"/>
  <c r="D53" i="5"/>
  <c r="E53" i="5"/>
  <c r="F53" i="5"/>
  <c r="G53" i="5"/>
  <c r="H53" i="5"/>
  <c r="I53" i="5"/>
  <c r="J53" i="5"/>
  <c r="K53" i="5"/>
  <c r="A54" i="5"/>
  <c r="B54" i="5"/>
  <c r="C54" i="5"/>
  <c r="D54" i="5"/>
  <c r="E54" i="5"/>
  <c r="F54" i="5"/>
  <c r="G54" i="5"/>
  <c r="H54" i="5"/>
  <c r="I54" i="5"/>
  <c r="J54" i="5"/>
  <c r="K54" i="5"/>
  <c r="A38" i="5"/>
  <c r="B38" i="5"/>
  <c r="C38" i="5"/>
  <c r="D38" i="5"/>
  <c r="E38" i="5"/>
  <c r="F38" i="5"/>
  <c r="G38" i="5"/>
  <c r="H38" i="5"/>
  <c r="I38" i="5"/>
  <c r="J38" i="5"/>
  <c r="K38" i="5"/>
  <c r="A39" i="5"/>
  <c r="B39" i="5"/>
  <c r="C39" i="5"/>
  <c r="D39" i="5"/>
  <c r="E39" i="5"/>
  <c r="F39" i="5"/>
  <c r="G39" i="5"/>
  <c r="H39" i="5"/>
  <c r="I39" i="5"/>
  <c r="J39" i="5"/>
  <c r="K39" i="5"/>
  <c r="A40" i="5"/>
  <c r="B40" i="5"/>
  <c r="C40" i="5"/>
  <c r="D40" i="5"/>
  <c r="E40" i="5"/>
  <c r="F40" i="5"/>
  <c r="G40" i="5"/>
  <c r="H40" i="5"/>
  <c r="I40" i="5"/>
  <c r="J40" i="5"/>
  <c r="K40" i="5"/>
  <c r="A41" i="5"/>
  <c r="B41" i="5"/>
  <c r="C41" i="5"/>
  <c r="D41" i="5"/>
  <c r="E41" i="5"/>
  <c r="F41" i="5"/>
  <c r="G41" i="5"/>
  <c r="H41" i="5"/>
  <c r="I41" i="5"/>
  <c r="J41" i="5"/>
  <c r="K41" i="5"/>
  <c r="B37" i="5"/>
  <c r="C37" i="5"/>
  <c r="D37" i="5"/>
  <c r="E37" i="5"/>
  <c r="F37" i="5"/>
  <c r="G37" i="5"/>
  <c r="H37" i="5"/>
  <c r="I37" i="5"/>
  <c r="J37" i="5"/>
  <c r="K37" i="5"/>
  <c r="A37" i="5"/>
  <c r="A31" i="5"/>
  <c r="B31" i="5"/>
  <c r="C31" i="5"/>
  <c r="D31" i="5"/>
  <c r="E31" i="5"/>
  <c r="F31" i="5"/>
  <c r="G31" i="5"/>
  <c r="H31" i="5"/>
  <c r="I31" i="5"/>
  <c r="J31" i="5"/>
  <c r="K31" i="5"/>
  <c r="A32" i="5"/>
  <c r="B32" i="5"/>
  <c r="C32" i="5"/>
  <c r="D32" i="5"/>
  <c r="E32" i="5"/>
  <c r="F32" i="5"/>
  <c r="G32" i="5"/>
  <c r="H32" i="5"/>
  <c r="I32" i="5"/>
  <c r="J32" i="5"/>
  <c r="K32" i="5"/>
  <c r="A33" i="5"/>
  <c r="B33" i="5"/>
  <c r="C33" i="5"/>
  <c r="D33" i="5"/>
  <c r="E33" i="5"/>
  <c r="F33" i="5"/>
  <c r="G33" i="5"/>
  <c r="H33" i="5"/>
  <c r="I33" i="5"/>
  <c r="J33" i="5"/>
  <c r="K33" i="5"/>
  <c r="A34" i="5"/>
  <c r="B34" i="5"/>
  <c r="C34" i="5"/>
  <c r="D34" i="5"/>
  <c r="E34" i="5"/>
  <c r="F34" i="5"/>
  <c r="G34" i="5"/>
  <c r="H34" i="5"/>
  <c r="I34" i="5"/>
  <c r="J34" i="5"/>
  <c r="K34" i="5"/>
  <c r="A30" i="5"/>
  <c r="B30" i="5"/>
  <c r="C30" i="5"/>
  <c r="D30" i="5"/>
  <c r="E30" i="5"/>
  <c r="F30" i="5"/>
  <c r="G30" i="5"/>
  <c r="H30" i="5"/>
  <c r="I30" i="5"/>
  <c r="J30" i="5"/>
  <c r="K30" i="5"/>
  <c r="A24" i="5"/>
  <c r="B24" i="5"/>
  <c r="C24" i="5"/>
  <c r="D24" i="5"/>
  <c r="E24" i="5"/>
  <c r="F24" i="5"/>
  <c r="G24" i="5"/>
  <c r="H24" i="5"/>
  <c r="I24" i="5"/>
  <c r="J24" i="5"/>
  <c r="K24" i="5"/>
  <c r="A25" i="5"/>
  <c r="B25" i="5"/>
  <c r="C25" i="5"/>
  <c r="D25" i="5"/>
  <c r="E25" i="5"/>
  <c r="F25" i="5"/>
  <c r="G25" i="5"/>
  <c r="H25" i="5"/>
  <c r="I25" i="5"/>
  <c r="J25" i="5"/>
  <c r="K25" i="5"/>
  <c r="A26" i="5"/>
  <c r="B26" i="5"/>
  <c r="C26" i="5"/>
  <c r="D26" i="5"/>
  <c r="E26" i="5"/>
  <c r="F26" i="5"/>
  <c r="G26" i="5"/>
  <c r="H26" i="5"/>
  <c r="I26" i="5"/>
  <c r="J26" i="5"/>
  <c r="K26" i="5"/>
  <c r="A27" i="5"/>
  <c r="B27" i="5"/>
  <c r="C27" i="5"/>
  <c r="D27" i="5"/>
  <c r="E27" i="5"/>
  <c r="F27" i="5"/>
  <c r="G27" i="5"/>
  <c r="H27" i="5"/>
  <c r="I27" i="5"/>
  <c r="J27" i="5"/>
  <c r="K27" i="5"/>
  <c r="A28" i="5"/>
  <c r="B28" i="5"/>
  <c r="C28" i="5"/>
  <c r="D28" i="5"/>
  <c r="E28" i="5"/>
  <c r="F28" i="5"/>
  <c r="G28" i="5"/>
  <c r="H28" i="5"/>
  <c r="I28" i="5"/>
  <c r="J28" i="5"/>
  <c r="K28" i="5"/>
  <c r="A29" i="5"/>
  <c r="B29" i="5"/>
  <c r="C29" i="5"/>
  <c r="D29" i="5"/>
  <c r="E29" i="5"/>
  <c r="F29" i="5"/>
  <c r="G29" i="5"/>
  <c r="H29" i="5"/>
  <c r="I29" i="5"/>
  <c r="J29" i="5"/>
  <c r="K29" i="5"/>
  <c r="A10" i="5"/>
  <c r="B10" i="5"/>
  <c r="C10" i="5"/>
  <c r="D10" i="5"/>
  <c r="E10" i="5"/>
  <c r="F10" i="5"/>
  <c r="G10" i="5"/>
  <c r="H10" i="5"/>
  <c r="I10" i="5"/>
  <c r="J10" i="5"/>
  <c r="K10" i="5"/>
  <c r="A11" i="5"/>
  <c r="B11" i="5"/>
  <c r="C11" i="5"/>
  <c r="D11" i="5"/>
  <c r="E11" i="5"/>
  <c r="F11" i="5"/>
  <c r="G11" i="5"/>
  <c r="H11" i="5"/>
  <c r="I11" i="5"/>
  <c r="J11" i="5"/>
  <c r="K11" i="5"/>
  <c r="A12" i="5"/>
  <c r="B12" i="5"/>
  <c r="C12" i="5"/>
  <c r="D12" i="5"/>
  <c r="E12" i="5"/>
  <c r="F12" i="5"/>
  <c r="G12" i="5"/>
  <c r="H12" i="5"/>
  <c r="I12" i="5"/>
  <c r="J12" i="5"/>
  <c r="K12" i="5"/>
  <c r="A13" i="5"/>
  <c r="B13" i="5"/>
  <c r="C13" i="5"/>
  <c r="D13" i="5"/>
  <c r="E13" i="5"/>
  <c r="F13" i="5"/>
  <c r="G13" i="5"/>
  <c r="H13" i="5"/>
  <c r="I13" i="5"/>
  <c r="J13" i="5"/>
  <c r="K13" i="5"/>
  <c r="A14" i="5"/>
  <c r="B14" i="5"/>
  <c r="C14" i="5"/>
  <c r="D14" i="5"/>
  <c r="E14" i="5"/>
  <c r="F14" i="5"/>
  <c r="G14" i="5"/>
  <c r="H14" i="5"/>
  <c r="I14" i="5"/>
  <c r="J14" i="5"/>
  <c r="K14" i="5"/>
  <c r="A15" i="5"/>
  <c r="B15" i="5"/>
  <c r="C15" i="5"/>
  <c r="D15" i="5"/>
  <c r="E15" i="5"/>
  <c r="F15" i="5"/>
  <c r="G15" i="5"/>
  <c r="H15" i="5"/>
  <c r="I15" i="5"/>
  <c r="J15" i="5"/>
  <c r="K15" i="5"/>
  <c r="A16" i="5"/>
  <c r="B16" i="5"/>
  <c r="C16" i="5"/>
  <c r="D16" i="5"/>
  <c r="E16" i="5"/>
  <c r="F16" i="5"/>
  <c r="G16" i="5"/>
  <c r="H16" i="5"/>
  <c r="I16" i="5"/>
  <c r="J16" i="5"/>
  <c r="K16" i="5"/>
  <c r="A17" i="5"/>
  <c r="B17" i="5"/>
  <c r="C17" i="5"/>
  <c r="D17" i="5"/>
  <c r="E17" i="5"/>
  <c r="F17" i="5"/>
  <c r="G17" i="5"/>
  <c r="H17" i="5"/>
  <c r="I17" i="5"/>
  <c r="J17" i="5"/>
  <c r="K17" i="5"/>
  <c r="A18" i="5"/>
  <c r="B18" i="5"/>
  <c r="C18" i="5"/>
  <c r="D18" i="5"/>
  <c r="E18" i="5"/>
  <c r="F18" i="5"/>
  <c r="G18" i="5"/>
  <c r="H18" i="5"/>
  <c r="I18" i="5"/>
  <c r="J18" i="5"/>
  <c r="K18" i="5"/>
  <c r="A8" i="5"/>
  <c r="B8" i="5"/>
  <c r="C8" i="5"/>
  <c r="D8" i="5"/>
  <c r="E8" i="5"/>
  <c r="F8" i="5"/>
  <c r="G8" i="5"/>
  <c r="H8" i="5"/>
  <c r="I8" i="5"/>
  <c r="J8" i="5"/>
  <c r="K8" i="5"/>
  <c r="A9" i="5"/>
  <c r="B9" i="5"/>
  <c r="C9" i="5"/>
  <c r="D9" i="5"/>
  <c r="E9" i="5"/>
  <c r="F9" i="5"/>
  <c r="G9" i="5"/>
  <c r="H9" i="5"/>
  <c r="I9" i="5"/>
  <c r="J9" i="5"/>
  <c r="K9" i="5"/>
  <c r="A65" i="4"/>
  <c r="B65" i="4"/>
  <c r="C65" i="4"/>
  <c r="D65" i="4"/>
  <c r="E65" i="4"/>
  <c r="F65" i="4"/>
  <c r="G65" i="4"/>
  <c r="H65" i="4"/>
  <c r="I65" i="4"/>
  <c r="J65" i="4"/>
  <c r="K65" i="4"/>
  <c r="A66" i="4"/>
  <c r="B66" i="4"/>
  <c r="C66" i="4"/>
  <c r="D66" i="4"/>
  <c r="E66" i="4"/>
  <c r="F66" i="4"/>
  <c r="G66" i="4"/>
  <c r="H66" i="4"/>
  <c r="I66" i="4"/>
  <c r="J66" i="4"/>
  <c r="K66" i="4"/>
  <c r="A67" i="4"/>
  <c r="B67" i="4"/>
  <c r="C67" i="4"/>
  <c r="D67" i="4"/>
  <c r="E67" i="4"/>
  <c r="F67" i="4"/>
  <c r="G67" i="4"/>
  <c r="H67" i="4"/>
  <c r="I67" i="4"/>
  <c r="J67" i="4"/>
  <c r="K67" i="4"/>
  <c r="A68" i="4"/>
  <c r="B68" i="4"/>
  <c r="C68" i="4"/>
  <c r="D68" i="4"/>
  <c r="E68" i="4"/>
  <c r="F68" i="4"/>
  <c r="G68" i="4"/>
  <c r="H68" i="4"/>
  <c r="I68" i="4"/>
  <c r="J68" i="4"/>
  <c r="K68" i="4"/>
  <c r="A63" i="4"/>
  <c r="B63" i="4"/>
  <c r="C63" i="4"/>
  <c r="D63" i="4"/>
  <c r="E63" i="4"/>
  <c r="F63" i="4"/>
  <c r="G63" i="4"/>
  <c r="H63" i="4"/>
  <c r="I63" i="4"/>
  <c r="J63" i="4"/>
  <c r="K63" i="4"/>
  <c r="A64" i="4"/>
  <c r="B64" i="4"/>
  <c r="C64" i="4"/>
  <c r="D64" i="4"/>
  <c r="E64" i="4"/>
  <c r="F64" i="4"/>
  <c r="G64" i="4"/>
  <c r="H64" i="4"/>
  <c r="I64" i="4"/>
  <c r="J64" i="4"/>
  <c r="K64" i="4"/>
  <c r="B60" i="4"/>
  <c r="C60" i="4"/>
  <c r="C61" i="4" s="1"/>
  <c r="D60" i="4"/>
  <c r="D61" i="4" s="1"/>
  <c r="E60" i="4"/>
  <c r="E61" i="4" s="1"/>
  <c r="F60" i="4"/>
  <c r="F61" i="4" s="1"/>
  <c r="G60" i="4"/>
  <c r="G61" i="4" s="1"/>
  <c r="H60" i="4"/>
  <c r="H61" i="4" s="1"/>
  <c r="I60" i="4"/>
  <c r="I61" i="4" s="1"/>
  <c r="J60" i="4"/>
  <c r="J61" i="4" s="1"/>
  <c r="K60" i="4"/>
  <c r="K61" i="4" s="1"/>
  <c r="A60" i="4"/>
  <c r="A57" i="4"/>
  <c r="B57" i="4"/>
  <c r="C57" i="4"/>
  <c r="D57" i="4"/>
  <c r="E57" i="4"/>
  <c r="F57" i="4"/>
  <c r="G57" i="4"/>
  <c r="H57" i="4"/>
  <c r="I57" i="4"/>
  <c r="J57" i="4"/>
  <c r="K57" i="4"/>
  <c r="B56" i="4"/>
  <c r="C56" i="4"/>
  <c r="D56" i="4"/>
  <c r="E56" i="4"/>
  <c r="F56" i="4"/>
  <c r="G56" i="4"/>
  <c r="H56" i="4"/>
  <c r="I56" i="4"/>
  <c r="J56" i="4"/>
  <c r="K56" i="4"/>
  <c r="A56" i="4"/>
  <c r="B53" i="4"/>
  <c r="C53" i="4"/>
  <c r="C54" i="4" s="1"/>
  <c r="D53" i="4"/>
  <c r="E53" i="4"/>
  <c r="F53" i="4"/>
  <c r="G53" i="4"/>
  <c r="H53" i="4"/>
  <c r="I53" i="4"/>
  <c r="J53" i="4"/>
  <c r="K53" i="4"/>
  <c r="A53" i="4"/>
  <c r="A47" i="4"/>
  <c r="B47" i="4"/>
  <c r="C47" i="4"/>
  <c r="D47" i="4"/>
  <c r="E47" i="4"/>
  <c r="F47" i="4"/>
  <c r="G47" i="4"/>
  <c r="H47" i="4"/>
  <c r="I47" i="4"/>
  <c r="J47" i="4"/>
  <c r="K47" i="4"/>
  <c r="A48" i="4"/>
  <c r="B48" i="4"/>
  <c r="C48" i="4"/>
  <c r="D48" i="4"/>
  <c r="E48" i="4"/>
  <c r="F48" i="4"/>
  <c r="G48" i="4"/>
  <c r="H48" i="4"/>
  <c r="I48" i="4"/>
  <c r="J48" i="4"/>
  <c r="K48" i="4"/>
  <c r="A49" i="4"/>
  <c r="B49" i="4"/>
  <c r="C49" i="4"/>
  <c r="D49" i="4"/>
  <c r="E49" i="4"/>
  <c r="F49" i="4"/>
  <c r="G49" i="4"/>
  <c r="H49" i="4"/>
  <c r="I49" i="4"/>
  <c r="J49" i="4"/>
  <c r="K49" i="4"/>
  <c r="A50" i="4"/>
  <c r="B50" i="4"/>
  <c r="C50" i="4"/>
  <c r="D50" i="4"/>
  <c r="E50" i="4"/>
  <c r="F50" i="4"/>
  <c r="G50" i="4"/>
  <c r="H50" i="4"/>
  <c r="I50" i="4"/>
  <c r="J50" i="4"/>
  <c r="K50" i="4"/>
  <c r="A45" i="4"/>
  <c r="B45" i="4"/>
  <c r="C45" i="4"/>
  <c r="D45" i="4"/>
  <c r="E45" i="4"/>
  <c r="F45" i="4"/>
  <c r="G45" i="4"/>
  <c r="H45" i="4"/>
  <c r="I45" i="4"/>
  <c r="J45" i="4"/>
  <c r="K45" i="4"/>
  <c r="A46" i="4"/>
  <c r="B46" i="4"/>
  <c r="C46" i="4"/>
  <c r="D46" i="4"/>
  <c r="E46" i="4"/>
  <c r="F46" i="4"/>
  <c r="G46" i="4"/>
  <c r="H46" i="4"/>
  <c r="I46" i="4"/>
  <c r="J46" i="4"/>
  <c r="K46" i="4"/>
  <c r="A40" i="4"/>
  <c r="B40" i="4"/>
  <c r="C40" i="4"/>
  <c r="D40" i="4"/>
  <c r="E40" i="4"/>
  <c r="F40" i="4"/>
  <c r="G40" i="4"/>
  <c r="H40" i="4"/>
  <c r="I40" i="4"/>
  <c r="J40" i="4"/>
  <c r="K40" i="4"/>
  <c r="A41" i="4"/>
  <c r="B41" i="4"/>
  <c r="C41" i="4"/>
  <c r="D41" i="4"/>
  <c r="E41" i="4"/>
  <c r="F41" i="4"/>
  <c r="G41" i="4"/>
  <c r="H41" i="4"/>
  <c r="I41" i="4"/>
  <c r="J41" i="4"/>
  <c r="K41" i="4"/>
  <c r="A42" i="4"/>
  <c r="B42" i="4"/>
  <c r="C42" i="4"/>
  <c r="D42" i="4"/>
  <c r="E42" i="4"/>
  <c r="F42" i="4"/>
  <c r="G42" i="4"/>
  <c r="H42" i="4"/>
  <c r="I42" i="4"/>
  <c r="J42" i="4"/>
  <c r="K42" i="4"/>
  <c r="A43" i="4"/>
  <c r="B43" i="4"/>
  <c r="C43" i="4"/>
  <c r="D43" i="4"/>
  <c r="E43" i="4"/>
  <c r="F43" i="4"/>
  <c r="G43" i="4"/>
  <c r="H43" i="4"/>
  <c r="I43" i="4"/>
  <c r="J43" i="4"/>
  <c r="K43" i="4"/>
  <c r="A44" i="4"/>
  <c r="B44" i="4"/>
  <c r="C44" i="4"/>
  <c r="D44" i="4"/>
  <c r="E44" i="4"/>
  <c r="F44" i="4"/>
  <c r="G44" i="4"/>
  <c r="H44" i="4"/>
  <c r="I44" i="4"/>
  <c r="J44" i="4"/>
  <c r="K44" i="4"/>
  <c r="A32" i="4"/>
  <c r="B32" i="4"/>
  <c r="C32" i="4"/>
  <c r="D32" i="4"/>
  <c r="E32" i="4"/>
  <c r="F32" i="4"/>
  <c r="G32" i="4"/>
  <c r="H32" i="4"/>
  <c r="I32" i="4"/>
  <c r="J32" i="4"/>
  <c r="K32" i="4"/>
  <c r="A26" i="4"/>
  <c r="B26" i="4"/>
  <c r="C26" i="4"/>
  <c r="D26" i="4"/>
  <c r="E26" i="4"/>
  <c r="F26" i="4"/>
  <c r="G26" i="4"/>
  <c r="H26" i="4"/>
  <c r="I26" i="4"/>
  <c r="J26" i="4"/>
  <c r="K26" i="4"/>
  <c r="A27" i="4"/>
  <c r="B27" i="4"/>
  <c r="C27" i="4"/>
  <c r="D27" i="4"/>
  <c r="E27" i="4"/>
  <c r="F27" i="4"/>
  <c r="G27" i="4"/>
  <c r="H27" i="4"/>
  <c r="I27" i="4"/>
  <c r="J27" i="4"/>
  <c r="K27" i="4"/>
  <c r="A28" i="4"/>
  <c r="B28" i="4"/>
  <c r="C28" i="4"/>
  <c r="D28" i="4"/>
  <c r="E28" i="4"/>
  <c r="F28" i="4"/>
  <c r="G28" i="4"/>
  <c r="H28" i="4"/>
  <c r="I28" i="4"/>
  <c r="J28" i="4"/>
  <c r="K28" i="4"/>
  <c r="A19" i="4"/>
  <c r="B19" i="4"/>
  <c r="C19" i="4"/>
  <c r="D19" i="4"/>
  <c r="E19" i="4"/>
  <c r="F19" i="4"/>
  <c r="G19" i="4"/>
  <c r="H19" i="4"/>
  <c r="I19" i="4"/>
  <c r="J19" i="4"/>
  <c r="K19" i="4"/>
  <c r="A20" i="4"/>
  <c r="B20" i="4"/>
  <c r="C20" i="4"/>
  <c r="D20" i="4"/>
  <c r="E20" i="4"/>
  <c r="F20" i="4"/>
  <c r="G20" i="4"/>
  <c r="H20" i="4"/>
  <c r="I20" i="4"/>
  <c r="J20" i="4"/>
  <c r="K20" i="4"/>
  <c r="A21" i="4"/>
  <c r="B21" i="4"/>
  <c r="C21" i="4"/>
  <c r="D21" i="4"/>
  <c r="E21" i="4"/>
  <c r="F21" i="4"/>
  <c r="G21" i="4"/>
  <c r="H21" i="4"/>
  <c r="I21" i="4"/>
  <c r="J21" i="4"/>
  <c r="K21" i="4"/>
  <c r="A22" i="4"/>
  <c r="B22" i="4"/>
  <c r="C22" i="4"/>
  <c r="D22" i="4"/>
  <c r="E22" i="4"/>
  <c r="F22" i="4"/>
  <c r="G22" i="4"/>
  <c r="H22" i="4"/>
  <c r="I22" i="4"/>
  <c r="J22" i="4"/>
  <c r="K22" i="4"/>
  <c r="A23" i="4"/>
  <c r="B23" i="4"/>
  <c r="C23" i="4"/>
  <c r="D23" i="4"/>
  <c r="E23" i="4"/>
  <c r="F23" i="4"/>
  <c r="G23" i="4"/>
  <c r="H23" i="4"/>
  <c r="I23" i="4"/>
  <c r="J23" i="4"/>
  <c r="K23" i="4"/>
  <c r="A24" i="4"/>
  <c r="B24" i="4"/>
  <c r="C24" i="4"/>
  <c r="D24" i="4"/>
  <c r="E24" i="4"/>
  <c r="F24" i="4"/>
  <c r="G24" i="4"/>
  <c r="H24" i="4"/>
  <c r="I24" i="4"/>
  <c r="J24" i="4"/>
  <c r="K24" i="4"/>
  <c r="A25" i="4"/>
  <c r="B25" i="4"/>
  <c r="C25" i="4"/>
  <c r="D25" i="4"/>
  <c r="E25" i="4"/>
  <c r="F25" i="4"/>
  <c r="G25" i="4"/>
  <c r="H25" i="4"/>
  <c r="I25" i="4"/>
  <c r="J25" i="4"/>
  <c r="K25" i="4"/>
  <c r="A8" i="4"/>
  <c r="B8" i="4"/>
  <c r="C8" i="4"/>
  <c r="D8" i="4"/>
  <c r="E8" i="4"/>
  <c r="F8" i="4"/>
  <c r="G8" i="4"/>
  <c r="H8" i="4"/>
  <c r="I8" i="4"/>
  <c r="J8" i="4"/>
  <c r="K8" i="4"/>
  <c r="A9" i="4"/>
  <c r="B9" i="4"/>
  <c r="C9" i="4"/>
  <c r="D9" i="4"/>
  <c r="E9" i="4"/>
  <c r="F9" i="4"/>
  <c r="G9" i="4"/>
  <c r="H9" i="4"/>
  <c r="I9" i="4"/>
  <c r="J9" i="4"/>
  <c r="K9" i="4"/>
  <c r="A10" i="4"/>
  <c r="B10" i="4"/>
  <c r="C10" i="4"/>
  <c r="D10" i="4"/>
  <c r="E10" i="4"/>
  <c r="F10" i="4"/>
  <c r="G10" i="4"/>
  <c r="H10" i="4"/>
  <c r="I10" i="4"/>
  <c r="J10" i="4"/>
  <c r="K10" i="4"/>
  <c r="A11" i="4"/>
  <c r="B11" i="4"/>
  <c r="C11" i="4"/>
  <c r="D11" i="4"/>
  <c r="E11" i="4"/>
  <c r="F11" i="4"/>
  <c r="G11" i="4"/>
  <c r="H11" i="4"/>
  <c r="I11" i="4"/>
  <c r="J11" i="4"/>
  <c r="K11" i="4"/>
  <c r="A12" i="4"/>
  <c r="B12" i="4"/>
  <c r="C12" i="4"/>
  <c r="D12" i="4"/>
  <c r="E12" i="4"/>
  <c r="F12" i="4"/>
  <c r="G12" i="4"/>
  <c r="H12" i="4"/>
  <c r="I12" i="4"/>
  <c r="J12" i="4"/>
  <c r="K12" i="4"/>
  <c r="D173" i="3"/>
  <c r="A184" i="3"/>
  <c r="B184" i="3"/>
  <c r="C184" i="3"/>
  <c r="D184" i="3"/>
  <c r="E184" i="3"/>
  <c r="F184" i="3"/>
  <c r="G184" i="3"/>
  <c r="H184" i="3"/>
  <c r="I184" i="3"/>
  <c r="J184" i="3"/>
  <c r="K184" i="3"/>
  <c r="A185" i="3"/>
  <c r="B185" i="3"/>
  <c r="C185" i="3"/>
  <c r="D185" i="3"/>
  <c r="E185" i="3"/>
  <c r="F185" i="3"/>
  <c r="G185" i="3"/>
  <c r="H185" i="3"/>
  <c r="I185" i="3"/>
  <c r="J185" i="3"/>
  <c r="K185" i="3"/>
  <c r="A186" i="3"/>
  <c r="B186" i="3"/>
  <c r="C186" i="3"/>
  <c r="D186" i="3"/>
  <c r="E186" i="3"/>
  <c r="F186" i="3"/>
  <c r="G186" i="3"/>
  <c r="H186" i="3"/>
  <c r="I186" i="3"/>
  <c r="J186" i="3"/>
  <c r="K186" i="3"/>
  <c r="A187" i="3"/>
  <c r="B187" i="3"/>
  <c r="C187" i="3"/>
  <c r="D187" i="3"/>
  <c r="E187" i="3"/>
  <c r="F187" i="3"/>
  <c r="G187" i="3"/>
  <c r="H187" i="3"/>
  <c r="I187" i="3"/>
  <c r="J187" i="3"/>
  <c r="K187" i="3"/>
  <c r="A188" i="3"/>
  <c r="B188" i="3"/>
  <c r="C188" i="3"/>
  <c r="D188" i="3"/>
  <c r="E188" i="3"/>
  <c r="F188" i="3"/>
  <c r="G188" i="3"/>
  <c r="H188" i="3"/>
  <c r="I188" i="3"/>
  <c r="J188" i="3"/>
  <c r="K188" i="3"/>
  <c r="B183" i="3"/>
  <c r="C183" i="3"/>
  <c r="D183" i="3"/>
  <c r="E183" i="3"/>
  <c r="F183" i="3"/>
  <c r="G183" i="3"/>
  <c r="H183" i="3"/>
  <c r="I183" i="3"/>
  <c r="J183" i="3"/>
  <c r="K183" i="3"/>
  <c r="A183" i="3"/>
  <c r="A172" i="3"/>
  <c r="B172" i="3"/>
  <c r="C172" i="3"/>
  <c r="D172" i="3"/>
  <c r="E172" i="3"/>
  <c r="F172" i="3"/>
  <c r="G172" i="3"/>
  <c r="H172" i="3"/>
  <c r="I172" i="3"/>
  <c r="J172" i="3"/>
  <c r="K172" i="3"/>
  <c r="A173" i="3"/>
  <c r="B173" i="3"/>
  <c r="C173" i="3"/>
  <c r="E173" i="3"/>
  <c r="F173" i="3"/>
  <c r="G173" i="3"/>
  <c r="H173" i="3"/>
  <c r="I173" i="3"/>
  <c r="J173" i="3"/>
  <c r="K173" i="3"/>
  <c r="A169" i="3"/>
  <c r="B169" i="3"/>
  <c r="C169" i="3"/>
  <c r="D169" i="3"/>
  <c r="E169" i="3"/>
  <c r="F169" i="3"/>
  <c r="G169" i="3"/>
  <c r="H169" i="3"/>
  <c r="I169" i="3"/>
  <c r="J169" i="3"/>
  <c r="K169" i="3"/>
  <c r="A170" i="3"/>
  <c r="B170" i="3"/>
  <c r="C170" i="3"/>
  <c r="D170" i="3"/>
  <c r="E170" i="3"/>
  <c r="F170" i="3"/>
  <c r="G170" i="3"/>
  <c r="H170" i="3"/>
  <c r="I170" i="3"/>
  <c r="J170" i="3"/>
  <c r="K170" i="3"/>
  <c r="A171" i="3"/>
  <c r="B171" i="3"/>
  <c r="C171" i="3"/>
  <c r="D171" i="3"/>
  <c r="E171" i="3"/>
  <c r="F171" i="3"/>
  <c r="G171" i="3"/>
  <c r="H171" i="3"/>
  <c r="I171" i="3"/>
  <c r="J171" i="3"/>
  <c r="K171" i="3"/>
  <c r="A167" i="3"/>
  <c r="B167" i="3"/>
  <c r="C167" i="3"/>
  <c r="D167" i="3"/>
  <c r="E167" i="3"/>
  <c r="F167" i="3"/>
  <c r="G167" i="3"/>
  <c r="H167" i="3"/>
  <c r="I167" i="3"/>
  <c r="J167" i="3"/>
  <c r="K167" i="3"/>
  <c r="A168" i="3"/>
  <c r="B168" i="3"/>
  <c r="C168" i="3"/>
  <c r="D168" i="3"/>
  <c r="E168" i="3"/>
  <c r="F168" i="3"/>
  <c r="G168" i="3"/>
  <c r="H168" i="3"/>
  <c r="I168" i="3"/>
  <c r="J168" i="3"/>
  <c r="K168" i="3"/>
  <c r="A155" i="3"/>
  <c r="B155" i="3"/>
  <c r="C155" i="3"/>
  <c r="D155" i="3"/>
  <c r="E155" i="3"/>
  <c r="F155" i="3"/>
  <c r="G155" i="3"/>
  <c r="H155" i="3"/>
  <c r="I155" i="3"/>
  <c r="J155" i="3"/>
  <c r="K155" i="3"/>
  <c r="A156" i="3"/>
  <c r="B156" i="3"/>
  <c r="C156" i="3"/>
  <c r="D156" i="3"/>
  <c r="E156" i="3"/>
  <c r="F156" i="3"/>
  <c r="G156" i="3"/>
  <c r="H156" i="3"/>
  <c r="I156" i="3"/>
  <c r="J156" i="3"/>
  <c r="K156" i="3"/>
  <c r="A157" i="3"/>
  <c r="B157" i="3"/>
  <c r="C157" i="3"/>
  <c r="D157" i="3"/>
  <c r="E157" i="3"/>
  <c r="F157" i="3"/>
  <c r="G157" i="3"/>
  <c r="H157" i="3"/>
  <c r="I157" i="3"/>
  <c r="J157" i="3"/>
  <c r="K157" i="3"/>
  <c r="A158" i="3"/>
  <c r="B158" i="3"/>
  <c r="C158" i="3"/>
  <c r="D158" i="3"/>
  <c r="E158" i="3"/>
  <c r="F158" i="3"/>
  <c r="G158" i="3"/>
  <c r="H158" i="3"/>
  <c r="I158" i="3"/>
  <c r="J158" i="3"/>
  <c r="K158" i="3"/>
  <c r="A159" i="3"/>
  <c r="B159" i="3"/>
  <c r="C159" i="3"/>
  <c r="D159" i="3"/>
  <c r="E159" i="3"/>
  <c r="F159" i="3"/>
  <c r="G159" i="3"/>
  <c r="H159" i="3"/>
  <c r="I159" i="3"/>
  <c r="J159" i="3"/>
  <c r="K159" i="3"/>
  <c r="A160" i="3"/>
  <c r="B160" i="3"/>
  <c r="C160" i="3"/>
  <c r="D160" i="3"/>
  <c r="E160" i="3"/>
  <c r="F160" i="3"/>
  <c r="G160" i="3"/>
  <c r="H160" i="3"/>
  <c r="I160" i="3"/>
  <c r="J160" i="3"/>
  <c r="K160" i="3"/>
  <c r="A161" i="3"/>
  <c r="B161" i="3"/>
  <c r="C161" i="3"/>
  <c r="D161" i="3"/>
  <c r="E161" i="3"/>
  <c r="F161" i="3"/>
  <c r="G161" i="3"/>
  <c r="H161" i="3"/>
  <c r="I161" i="3"/>
  <c r="J161" i="3"/>
  <c r="K161" i="3"/>
  <c r="A162" i="3"/>
  <c r="B162" i="3"/>
  <c r="C162" i="3"/>
  <c r="D162" i="3"/>
  <c r="E162" i="3"/>
  <c r="F162" i="3"/>
  <c r="G162" i="3"/>
  <c r="H162" i="3"/>
  <c r="I162" i="3"/>
  <c r="J162" i="3"/>
  <c r="K162" i="3"/>
  <c r="A163" i="3"/>
  <c r="B163" i="3"/>
  <c r="C163" i="3"/>
  <c r="D163" i="3"/>
  <c r="E163" i="3"/>
  <c r="F163" i="3"/>
  <c r="G163" i="3"/>
  <c r="H163" i="3"/>
  <c r="I163" i="3"/>
  <c r="J163" i="3"/>
  <c r="K163" i="3"/>
  <c r="A140" i="3"/>
  <c r="B140" i="3"/>
  <c r="C140" i="3"/>
  <c r="D140" i="3"/>
  <c r="E140" i="3"/>
  <c r="F140" i="3"/>
  <c r="G140" i="3"/>
  <c r="H140" i="3"/>
  <c r="I140" i="3"/>
  <c r="J140" i="3"/>
  <c r="K140" i="3"/>
  <c r="A141" i="3"/>
  <c r="B141" i="3"/>
  <c r="C141" i="3"/>
  <c r="D141" i="3"/>
  <c r="E141" i="3"/>
  <c r="F141" i="3"/>
  <c r="G141" i="3"/>
  <c r="H141" i="3"/>
  <c r="I141" i="3"/>
  <c r="J141" i="3"/>
  <c r="K141" i="3"/>
  <c r="A142" i="3"/>
  <c r="B142" i="3"/>
  <c r="C142" i="3"/>
  <c r="D142" i="3"/>
  <c r="E142" i="3"/>
  <c r="F142" i="3"/>
  <c r="G142" i="3"/>
  <c r="H142" i="3"/>
  <c r="I142" i="3"/>
  <c r="J142" i="3"/>
  <c r="K142" i="3"/>
  <c r="A143" i="3"/>
  <c r="B143" i="3"/>
  <c r="C143" i="3"/>
  <c r="D143" i="3"/>
  <c r="E143" i="3"/>
  <c r="F143" i="3"/>
  <c r="G143" i="3"/>
  <c r="H143" i="3"/>
  <c r="I143" i="3"/>
  <c r="J143" i="3"/>
  <c r="K143" i="3"/>
  <c r="A144" i="3"/>
  <c r="B144" i="3"/>
  <c r="C144" i="3"/>
  <c r="D144" i="3"/>
  <c r="E144" i="3"/>
  <c r="F144" i="3"/>
  <c r="G144" i="3"/>
  <c r="H144" i="3"/>
  <c r="I144" i="3"/>
  <c r="J144" i="3"/>
  <c r="K144" i="3"/>
  <c r="A145" i="3"/>
  <c r="B145" i="3"/>
  <c r="C145" i="3"/>
  <c r="D145" i="3"/>
  <c r="E145" i="3"/>
  <c r="F145" i="3"/>
  <c r="G145" i="3"/>
  <c r="H145" i="3"/>
  <c r="I145" i="3"/>
  <c r="J145" i="3"/>
  <c r="K145" i="3"/>
  <c r="A146" i="3"/>
  <c r="B146" i="3"/>
  <c r="C146" i="3"/>
  <c r="D146" i="3"/>
  <c r="E146" i="3"/>
  <c r="F146" i="3"/>
  <c r="G146" i="3"/>
  <c r="H146" i="3"/>
  <c r="I146" i="3"/>
  <c r="J146" i="3"/>
  <c r="K146" i="3"/>
  <c r="A147" i="3"/>
  <c r="B147" i="3"/>
  <c r="C147" i="3"/>
  <c r="D147" i="3"/>
  <c r="E147" i="3"/>
  <c r="F147" i="3"/>
  <c r="G147" i="3"/>
  <c r="H147" i="3"/>
  <c r="I147" i="3"/>
  <c r="J147" i="3"/>
  <c r="K147" i="3"/>
  <c r="A127" i="3"/>
  <c r="B127" i="3"/>
  <c r="C127" i="3"/>
  <c r="D127" i="3"/>
  <c r="E127" i="3"/>
  <c r="F127" i="3"/>
  <c r="G127" i="3"/>
  <c r="H127" i="3"/>
  <c r="I127" i="3"/>
  <c r="J127" i="3"/>
  <c r="K127" i="3"/>
  <c r="A128" i="3"/>
  <c r="B128" i="3"/>
  <c r="C128" i="3"/>
  <c r="D128" i="3"/>
  <c r="E128" i="3"/>
  <c r="F128" i="3"/>
  <c r="G128" i="3"/>
  <c r="H128" i="3"/>
  <c r="I128" i="3"/>
  <c r="J128" i="3"/>
  <c r="K128" i="3"/>
  <c r="A129" i="3"/>
  <c r="B129" i="3"/>
  <c r="C129" i="3"/>
  <c r="D129" i="3"/>
  <c r="E129" i="3"/>
  <c r="F129" i="3"/>
  <c r="G129" i="3"/>
  <c r="H129" i="3"/>
  <c r="I129" i="3"/>
  <c r="J129" i="3"/>
  <c r="K129" i="3"/>
  <c r="A130" i="3"/>
  <c r="B130" i="3"/>
  <c r="C130" i="3"/>
  <c r="D130" i="3"/>
  <c r="E130" i="3"/>
  <c r="F130" i="3"/>
  <c r="G130" i="3"/>
  <c r="H130" i="3"/>
  <c r="I130" i="3"/>
  <c r="J130" i="3"/>
  <c r="K130" i="3"/>
  <c r="A131" i="3"/>
  <c r="B131" i="3"/>
  <c r="C131" i="3"/>
  <c r="D131" i="3"/>
  <c r="E131" i="3"/>
  <c r="F131" i="3"/>
  <c r="G131" i="3"/>
  <c r="H131" i="3"/>
  <c r="I131" i="3"/>
  <c r="J131" i="3"/>
  <c r="K131" i="3"/>
  <c r="A132" i="3"/>
  <c r="B132" i="3"/>
  <c r="C132" i="3"/>
  <c r="D132" i="3"/>
  <c r="E132" i="3"/>
  <c r="F132" i="3"/>
  <c r="G132" i="3"/>
  <c r="H132" i="3"/>
  <c r="I132" i="3"/>
  <c r="J132" i="3"/>
  <c r="K132" i="3"/>
  <c r="A133" i="3"/>
  <c r="B133" i="3"/>
  <c r="C133" i="3"/>
  <c r="D133" i="3"/>
  <c r="E133" i="3"/>
  <c r="F133" i="3"/>
  <c r="G133" i="3"/>
  <c r="H133" i="3"/>
  <c r="I133" i="3"/>
  <c r="J133" i="3"/>
  <c r="K133" i="3"/>
  <c r="A134" i="3"/>
  <c r="B134" i="3"/>
  <c r="C134" i="3"/>
  <c r="D134" i="3"/>
  <c r="E134" i="3"/>
  <c r="F134" i="3"/>
  <c r="G134" i="3"/>
  <c r="H134" i="3"/>
  <c r="I134" i="3"/>
  <c r="J134" i="3"/>
  <c r="K134" i="3"/>
  <c r="A135" i="3"/>
  <c r="B135" i="3"/>
  <c r="C135" i="3"/>
  <c r="D135" i="3"/>
  <c r="E135" i="3"/>
  <c r="F135" i="3"/>
  <c r="G135" i="3"/>
  <c r="H135" i="3"/>
  <c r="I135" i="3"/>
  <c r="J135" i="3"/>
  <c r="K135" i="3"/>
  <c r="A136" i="3"/>
  <c r="B136" i="3"/>
  <c r="C136" i="3"/>
  <c r="D136" i="3"/>
  <c r="E136" i="3"/>
  <c r="F136" i="3"/>
  <c r="G136" i="3"/>
  <c r="H136" i="3"/>
  <c r="I136" i="3"/>
  <c r="J136" i="3"/>
  <c r="K136" i="3"/>
  <c r="A112" i="3"/>
  <c r="B112" i="3"/>
  <c r="C112" i="3"/>
  <c r="D112" i="3"/>
  <c r="E112" i="3"/>
  <c r="F112" i="3"/>
  <c r="G112" i="3"/>
  <c r="H112" i="3"/>
  <c r="I112" i="3"/>
  <c r="J112" i="3"/>
  <c r="K112" i="3"/>
  <c r="A113" i="3"/>
  <c r="B113" i="3"/>
  <c r="C113" i="3"/>
  <c r="D113" i="3"/>
  <c r="E113" i="3"/>
  <c r="F113" i="3"/>
  <c r="G113" i="3"/>
  <c r="H113" i="3"/>
  <c r="I113" i="3"/>
  <c r="J113" i="3"/>
  <c r="K113" i="3"/>
  <c r="A114" i="3"/>
  <c r="B114" i="3"/>
  <c r="C114" i="3"/>
  <c r="D114" i="3"/>
  <c r="E114" i="3"/>
  <c r="F114" i="3"/>
  <c r="G114" i="3"/>
  <c r="H114" i="3"/>
  <c r="I114" i="3"/>
  <c r="J114" i="3"/>
  <c r="K114" i="3"/>
  <c r="A115" i="3"/>
  <c r="B115" i="3"/>
  <c r="C115" i="3"/>
  <c r="D115" i="3"/>
  <c r="E115" i="3"/>
  <c r="F115" i="3"/>
  <c r="G115" i="3"/>
  <c r="H115" i="3"/>
  <c r="I115" i="3"/>
  <c r="J115" i="3"/>
  <c r="K115" i="3"/>
  <c r="A116" i="3"/>
  <c r="B116" i="3"/>
  <c r="C116" i="3"/>
  <c r="D116" i="3"/>
  <c r="E116" i="3"/>
  <c r="F116" i="3"/>
  <c r="G116" i="3"/>
  <c r="H116" i="3"/>
  <c r="I116" i="3"/>
  <c r="J116" i="3"/>
  <c r="K116" i="3"/>
  <c r="A117" i="3"/>
  <c r="B117" i="3"/>
  <c r="C117" i="3"/>
  <c r="D117" i="3"/>
  <c r="E117" i="3"/>
  <c r="F117" i="3"/>
  <c r="G117" i="3"/>
  <c r="H117" i="3"/>
  <c r="I117" i="3"/>
  <c r="J117" i="3"/>
  <c r="K117" i="3"/>
  <c r="A105" i="3"/>
  <c r="B105" i="3"/>
  <c r="C105" i="3"/>
  <c r="D105" i="3"/>
  <c r="E105" i="3"/>
  <c r="F105" i="3"/>
  <c r="G105" i="3"/>
  <c r="H105" i="3"/>
  <c r="I105" i="3"/>
  <c r="J105" i="3"/>
  <c r="K105" i="3"/>
  <c r="A106" i="3"/>
  <c r="B106" i="3"/>
  <c r="C106" i="3"/>
  <c r="D106" i="3"/>
  <c r="E106" i="3"/>
  <c r="F106" i="3"/>
  <c r="G106" i="3"/>
  <c r="H106" i="3"/>
  <c r="I106" i="3"/>
  <c r="J106" i="3"/>
  <c r="K106" i="3"/>
  <c r="A107" i="3"/>
  <c r="B107" i="3"/>
  <c r="C107" i="3"/>
  <c r="D107" i="3"/>
  <c r="E107" i="3"/>
  <c r="F107" i="3"/>
  <c r="G107" i="3"/>
  <c r="H107" i="3"/>
  <c r="I107" i="3"/>
  <c r="J107" i="3"/>
  <c r="K107" i="3"/>
  <c r="A108" i="3"/>
  <c r="B108" i="3"/>
  <c r="C108" i="3"/>
  <c r="D108" i="3"/>
  <c r="E108" i="3"/>
  <c r="F108" i="3"/>
  <c r="G108" i="3"/>
  <c r="H108" i="3"/>
  <c r="I108" i="3"/>
  <c r="J108" i="3"/>
  <c r="K108" i="3"/>
  <c r="A99" i="3"/>
  <c r="B99" i="3"/>
  <c r="C99" i="3"/>
  <c r="D99" i="3"/>
  <c r="E99" i="3"/>
  <c r="F99" i="3"/>
  <c r="G99" i="3"/>
  <c r="H99" i="3"/>
  <c r="I99" i="3"/>
  <c r="J99" i="3"/>
  <c r="K99" i="3"/>
  <c r="A100" i="3"/>
  <c r="B100" i="3"/>
  <c r="C100" i="3"/>
  <c r="D100" i="3"/>
  <c r="E100" i="3"/>
  <c r="F100" i="3"/>
  <c r="G100" i="3"/>
  <c r="H100" i="3"/>
  <c r="I100" i="3"/>
  <c r="J100" i="3"/>
  <c r="K100" i="3"/>
  <c r="A101" i="3"/>
  <c r="B101" i="3"/>
  <c r="C101" i="3"/>
  <c r="D101" i="3"/>
  <c r="E101" i="3"/>
  <c r="F101" i="3"/>
  <c r="G101" i="3"/>
  <c r="H101" i="3"/>
  <c r="I101" i="3"/>
  <c r="J101" i="3"/>
  <c r="K101" i="3"/>
  <c r="A102" i="3"/>
  <c r="B102" i="3"/>
  <c r="C102" i="3"/>
  <c r="D102" i="3"/>
  <c r="E102" i="3"/>
  <c r="F102" i="3"/>
  <c r="G102" i="3"/>
  <c r="H102" i="3"/>
  <c r="I102" i="3"/>
  <c r="J102" i="3"/>
  <c r="K102" i="3"/>
  <c r="A103" i="3"/>
  <c r="B103" i="3"/>
  <c r="C103" i="3"/>
  <c r="D103" i="3"/>
  <c r="E103" i="3"/>
  <c r="F103" i="3"/>
  <c r="G103" i="3"/>
  <c r="H103" i="3"/>
  <c r="I103" i="3"/>
  <c r="J103" i="3"/>
  <c r="K103" i="3"/>
  <c r="A104" i="3"/>
  <c r="B104" i="3"/>
  <c r="C104" i="3"/>
  <c r="D104" i="3"/>
  <c r="E104" i="3"/>
  <c r="F104" i="3"/>
  <c r="G104" i="3"/>
  <c r="H104" i="3"/>
  <c r="I104" i="3"/>
  <c r="J104" i="3"/>
  <c r="K104" i="3"/>
  <c r="A81" i="3"/>
  <c r="B81" i="3"/>
  <c r="C81" i="3"/>
  <c r="D81" i="3"/>
  <c r="E81" i="3"/>
  <c r="F81" i="3"/>
  <c r="G81" i="3"/>
  <c r="H81" i="3"/>
  <c r="I81" i="3"/>
  <c r="J81" i="3"/>
  <c r="K81" i="3"/>
  <c r="A82" i="3"/>
  <c r="B82" i="3"/>
  <c r="C82" i="3"/>
  <c r="D82" i="3"/>
  <c r="E82" i="3"/>
  <c r="F82" i="3"/>
  <c r="G82" i="3"/>
  <c r="H82" i="3"/>
  <c r="I82" i="3"/>
  <c r="J82" i="3"/>
  <c r="K82" i="3"/>
  <c r="A83" i="3"/>
  <c r="B83" i="3"/>
  <c r="C83" i="3"/>
  <c r="D83" i="3"/>
  <c r="E83" i="3"/>
  <c r="F83" i="3"/>
  <c r="G83" i="3"/>
  <c r="H83" i="3"/>
  <c r="I83" i="3"/>
  <c r="J83" i="3"/>
  <c r="K83" i="3"/>
  <c r="A84" i="3"/>
  <c r="B84" i="3"/>
  <c r="C84" i="3"/>
  <c r="D84" i="3"/>
  <c r="E84" i="3"/>
  <c r="F84" i="3"/>
  <c r="G84" i="3"/>
  <c r="H84" i="3"/>
  <c r="I84" i="3"/>
  <c r="J84" i="3"/>
  <c r="K84" i="3"/>
  <c r="A85" i="3"/>
  <c r="B85" i="3"/>
  <c r="C85" i="3"/>
  <c r="D85" i="3"/>
  <c r="E85" i="3"/>
  <c r="F85" i="3"/>
  <c r="G85" i="3"/>
  <c r="H85" i="3"/>
  <c r="I85" i="3"/>
  <c r="J85" i="3"/>
  <c r="K85" i="3"/>
  <c r="A86" i="3"/>
  <c r="B86" i="3"/>
  <c r="C86" i="3"/>
  <c r="D86" i="3"/>
  <c r="E86" i="3"/>
  <c r="F86" i="3"/>
  <c r="G86" i="3"/>
  <c r="H86" i="3"/>
  <c r="I86" i="3"/>
  <c r="J86" i="3"/>
  <c r="K86" i="3"/>
  <c r="A71" i="3"/>
  <c r="B71" i="3"/>
  <c r="C71" i="3"/>
  <c r="D71" i="3"/>
  <c r="E71" i="3"/>
  <c r="F71" i="3"/>
  <c r="G71" i="3"/>
  <c r="H71" i="3"/>
  <c r="I71" i="3"/>
  <c r="J71" i="3"/>
  <c r="K71" i="3"/>
  <c r="A72" i="3"/>
  <c r="B72" i="3"/>
  <c r="C72" i="3"/>
  <c r="D72" i="3"/>
  <c r="E72" i="3"/>
  <c r="F72" i="3"/>
  <c r="G72" i="3"/>
  <c r="H72" i="3"/>
  <c r="I72" i="3"/>
  <c r="J72" i="3"/>
  <c r="K72" i="3"/>
  <c r="A73" i="3"/>
  <c r="B73" i="3"/>
  <c r="C73" i="3"/>
  <c r="D73" i="3"/>
  <c r="E73" i="3"/>
  <c r="F73" i="3"/>
  <c r="G73" i="3"/>
  <c r="H73" i="3"/>
  <c r="I73" i="3"/>
  <c r="J73" i="3"/>
  <c r="K73" i="3"/>
  <c r="A74" i="3"/>
  <c r="B74" i="3"/>
  <c r="C74" i="3"/>
  <c r="D74" i="3"/>
  <c r="E74" i="3"/>
  <c r="F74" i="3"/>
  <c r="G74" i="3"/>
  <c r="H74" i="3"/>
  <c r="I74" i="3"/>
  <c r="J74" i="3"/>
  <c r="K74" i="3"/>
  <c r="A75" i="3"/>
  <c r="B75" i="3"/>
  <c r="C75" i="3"/>
  <c r="D75" i="3"/>
  <c r="E75" i="3"/>
  <c r="F75" i="3"/>
  <c r="G75" i="3"/>
  <c r="H75" i="3"/>
  <c r="I75" i="3"/>
  <c r="J75" i="3"/>
  <c r="K75" i="3"/>
  <c r="A76" i="3"/>
  <c r="B76" i="3"/>
  <c r="C76" i="3"/>
  <c r="D76" i="3"/>
  <c r="E76" i="3"/>
  <c r="F76" i="3"/>
  <c r="G76" i="3"/>
  <c r="H76" i="3"/>
  <c r="I76" i="3"/>
  <c r="J76" i="3"/>
  <c r="K76" i="3"/>
  <c r="A77" i="3"/>
  <c r="B77" i="3"/>
  <c r="C77" i="3"/>
  <c r="D77" i="3"/>
  <c r="E77" i="3"/>
  <c r="F77" i="3"/>
  <c r="G77" i="3"/>
  <c r="H77" i="3"/>
  <c r="I77" i="3"/>
  <c r="J77" i="3"/>
  <c r="K77" i="3"/>
  <c r="A78" i="3"/>
  <c r="B78" i="3"/>
  <c r="C78" i="3"/>
  <c r="D78" i="3"/>
  <c r="E78" i="3"/>
  <c r="F78" i="3"/>
  <c r="G78" i="3"/>
  <c r="H78" i="3"/>
  <c r="I78" i="3"/>
  <c r="J78" i="3"/>
  <c r="K78" i="3"/>
  <c r="A79" i="3"/>
  <c r="B79" i="3"/>
  <c r="C79" i="3"/>
  <c r="D79" i="3"/>
  <c r="E79" i="3"/>
  <c r="F79" i="3"/>
  <c r="G79" i="3"/>
  <c r="H79" i="3"/>
  <c r="I79" i="3"/>
  <c r="J79" i="3"/>
  <c r="K79" i="3"/>
  <c r="A80" i="3"/>
  <c r="B80" i="3"/>
  <c r="C80" i="3"/>
  <c r="D80" i="3"/>
  <c r="E80" i="3"/>
  <c r="F80" i="3"/>
  <c r="G80" i="3"/>
  <c r="H80" i="3"/>
  <c r="I80" i="3"/>
  <c r="J80" i="3"/>
  <c r="K80" i="3"/>
  <c r="A47" i="3"/>
  <c r="B47" i="3"/>
  <c r="C47" i="3"/>
  <c r="D47" i="3"/>
  <c r="E47" i="3"/>
  <c r="F47" i="3"/>
  <c r="G47" i="3"/>
  <c r="H47" i="3"/>
  <c r="I47" i="3"/>
  <c r="J47" i="3"/>
  <c r="K47" i="3"/>
  <c r="A48" i="3"/>
  <c r="B48" i="3"/>
  <c r="C48" i="3"/>
  <c r="D48" i="3"/>
  <c r="E48" i="3"/>
  <c r="F48" i="3"/>
  <c r="G48" i="3"/>
  <c r="H48" i="3"/>
  <c r="I48" i="3"/>
  <c r="J48" i="3"/>
  <c r="K48" i="3"/>
  <c r="A49" i="3"/>
  <c r="B49" i="3"/>
  <c r="C49" i="3"/>
  <c r="D49" i="3"/>
  <c r="E49" i="3"/>
  <c r="F49" i="3"/>
  <c r="G49" i="3"/>
  <c r="H49" i="3"/>
  <c r="I49" i="3"/>
  <c r="J49" i="3"/>
  <c r="K49" i="3"/>
  <c r="A50" i="3"/>
  <c r="B50" i="3"/>
  <c r="C50" i="3"/>
  <c r="D50" i="3"/>
  <c r="E50" i="3"/>
  <c r="F50" i="3"/>
  <c r="G50" i="3"/>
  <c r="H50" i="3"/>
  <c r="I50" i="3"/>
  <c r="J50" i="3"/>
  <c r="K50" i="3"/>
  <c r="A51" i="3"/>
  <c r="B51" i="3"/>
  <c r="C51" i="3"/>
  <c r="D51" i="3"/>
  <c r="E51" i="3"/>
  <c r="F51" i="3"/>
  <c r="G51" i="3"/>
  <c r="H51" i="3"/>
  <c r="I51" i="3"/>
  <c r="J51" i="3"/>
  <c r="K51" i="3"/>
  <c r="A52" i="3"/>
  <c r="B52" i="3"/>
  <c r="C52" i="3"/>
  <c r="D52" i="3"/>
  <c r="E52" i="3"/>
  <c r="F52" i="3"/>
  <c r="G52" i="3"/>
  <c r="H52" i="3"/>
  <c r="I52" i="3"/>
  <c r="J52" i="3"/>
  <c r="K52" i="3"/>
  <c r="A53" i="3"/>
  <c r="B53" i="3"/>
  <c r="C53" i="3"/>
  <c r="D53" i="3"/>
  <c r="E53" i="3"/>
  <c r="F53" i="3"/>
  <c r="G53" i="3"/>
  <c r="H53" i="3"/>
  <c r="I53" i="3"/>
  <c r="J53" i="3"/>
  <c r="K53" i="3"/>
  <c r="A54" i="3"/>
  <c r="B54" i="3"/>
  <c r="C54" i="3"/>
  <c r="D54" i="3"/>
  <c r="E54" i="3"/>
  <c r="F54" i="3"/>
  <c r="G54" i="3"/>
  <c r="H54" i="3"/>
  <c r="I54" i="3"/>
  <c r="J54" i="3"/>
  <c r="K54" i="3"/>
  <c r="A55" i="3"/>
  <c r="B55" i="3"/>
  <c r="C55" i="3"/>
  <c r="D55" i="3"/>
  <c r="E55" i="3"/>
  <c r="F55" i="3"/>
  <c r="G55" i="3"/>
  <c r="H55" i="3"/>
  <c r="I55" i="3"/>
  <c r="J55" i="3"/>
  <c r="K55" i="3"/>
  <c r="A56" i="3"/>
  <c r="B56" i="3"/>
  <c r="C56" i="3"/>
  <c r="D56" i="3"/>
  <c r="E56" i="3"/>
  <c r="F56" i="3"/>
  <c r="G56" i="3"/>
  <c r="H56" i="3"/>
  <c r="I56" i="3"/>
  <c r="J56" i="3"/>
  <c r="K56" i="3"/>
  <c r="A57" i="3"/>
  <c r="B57" i="3"/>
  <c r="C57" i="3"/>
  <c r="D57" i="3"/>
  <c r="E57" i="3"/>
  <c r="F57" i="3"/>
  <c r="G57" i="3"/>
  <c r="H57" i="3"/>
  <c r="I57" i="3"/>
  <c r="J57" i="3"/>
  <c r="K57" i="3"/>
  <c r="A58" i="3"/>
  <c r="B58" i="3"/>
  <c r="C58" i="3"/>
  <c r="D58" i="3"/>
  <c r="E58" i="3"/>
  <c r="F58" i="3"/>
  <c r="G58" i="3"/>
  <c r="H58" i="3"/>
  <c r="I58" i="3"/>
  <c r="J58" i="3"/>
  <c r="K58" i="3"/>
  <c r="A59" i="3"/>
  <c r="B59" i="3"/>
  <c r="C59" i="3"/>
  <c r="D59" i="3"/>
  <c r="E59" i="3"/>
  <c r="F59" i="3"/>
  <c r="G59" i="3"/>
  <c r="H59" i="3"/>
  <c r="I59" i="3"/>
  <c r="J59" i="3"/>
  <c r="K59" i="3"/>
  <c r="A41" i="3"/>
  <c r="B41" i="3"/>
  <c r="C41" i="3"/>
  <c r="D41" i="3"/>
  <c r="E41" i="3"/>
  <c r="F41" i="3"/>
  <c r="G41" i="3"/>
  <c r="H41" i="3"/>
  <c r="I41" i="3"/>
  <c r="J41" i="3"/>
  <c r="K41" i="3"/>
  <c r="A42" i="3"/>
  <c r="B42" i="3"/>
  <c r="C42" i="3"/>
  <c r="D42" i="3"/>
  <c r="E42" i="3"/>
  <c r="F42" i="3"/>
  <c r="G42" i="3"/>
  <c r="H42" i="3"/>
  <c r="I42" i="3"/>
  <c r="J42" i="3"/>
  <c r="K42" i="3"/>
  <c r="A43" i="3"/>
  <c r="B43" i="3"/>
  <c r="C43" i="3"/>
  <c r="D43" i="3"/>
  <c r="E43" i="3"/>
  <c r="F43" i="3"/>
  <c r="G43" i="3"/>
  <c r="H43" i="3"/>
  <c r="I43" i="3"/>
  <c r="J43" i="3"/>
  <c r="K43" i="3"/>
  <c r="A16" i="3"/>
  <c r="B16" i="3"/>
  <c r="C16" i="3"/>
  <c r="D16" i="3"/>
  <c r="E16" i="3"/>
  <c r="F16" i="3"/>
  <c r="G16" i="3"/>
  <c r="H16" i="3"/>
  <c r="I16" i="3"/>
  <c r="J16" i="3"/>
  <c r="K16" i="3"/>
  <c r="A17" i="3"/>
  <c r="B17" i="3"/>
  <c r="C17" i="3"/>
  <c r="D17" i="3"/>
  <c r="E17" i="3"/>
  <c r="F17" i="3"/>
  <c r="G17" i="3"/>
  <c r="H17" i="3"/>
  <c r="I17" i="3"/>
  <c r="J17" i="3"/>
  <c r="K17" i="3"/>
  <c r="A18" i="3"/>
  <c r="B18" i="3"/>
  <c r="C18" i="3"/>
  <c r="D18" i="3"/>
  <c r="E18" i="3"/>
  <c r="F18" i="3"/>
  <c r="G18" i="3"/>
  <c r="H18" i="3"/>
  <c r="I18" i="3"/>
  <c r="J18" i="3"/>
  <c r="K18" i="3"/>
  <c r="A19" i="3"/>
  <c r="B19" i="3"/>
  <c r="C19" i="3"/>
  <c r="D19" i="3"/>
  <c r="E19" i="3"/>
  <c r="F19" i="3"/>
  <c r="G19" i="3"/>
  <c r="H19" i="3"/>
  <c r="I19" i="3"/>
  <c r="J19" i="3"/>
  <c r="K19" i="3"/>
  <c r="A20" i="3"/>
  <c r="B20" i="3"/>
  <c r="C20" i="3"/>
  <c r="D20" i="3"/>
  <c r="E20" i="3"/>
  <c r="F20" i="3"/>
  <c r="G20" i="3"/>
  <c r="H20" i="3"/>
  <c r="I20" i="3"/>
  <c r="J20" i="3"/>
  <c r="K20" i="3"/>
  <c r="A13" i="3"/>
  <c r="B13" i="3"/>
  <c r="C13" i="3"/>
  <c r="D13" i="3"/>
  <c r="E13" i="3"/>
  <c r="F13" i="3"/>
  <c r="G13" i="3"/>
  <c r="H13" i="3"/>
  <c r="I13" i="3"/>
  <c r="J13" i="3"/>
  <c r="K13" i="3"/>
  <c r="A14" i="3"/>
  <c r="B14" i="3"/>
  <c r="C14" i="3"/>
  <c r="D14" i="3"/>
  <c r="E14" i="3"/>
  <c r="F14" i="3"/>
  <c r="G14" i="3"/>
  <c r="H14" i="3"/>
  <c r="I14" i="3"/>
  <c r="J14" i="3"/>
  <c r="K14" i="3"/>
  <c r="A15" i="3"/>
  <c r="B15" i="3"/>
  <c r="C15" i="3"/>
  <c r="D15" i="3"/>
  <c r="E15" i="3"/>
  <c r="F15" i="3"/>
  <c r="G15" i="3"/>
  <c r="H15" i="3"/>
  <c r="I15" i="3"/>
  <c r="J15" i="3"/>
  <c r="K15" i="3"/>
  <c r="A8" i="3"/>
  <c r="B8" i="3"/>
  <c r="C8" i="3"/>
  <c r="D8" i="3"/>
  <c r="E8" i="3"/>
  <c r="F8" i="3"/>
  <c r="G8" i="3"/>
  <c r="H8" i="3"/>
  <c r="I8" i="3"/>
  <c r="J8" i="3"/>
  <c r="K8" i="3"/>
  <c r="A9" i="3"/>
  <c r="B9" i="3"/>
  <c r="C9" i="3"/>
  <c r="D9" i="3"/>
  <c r="E9" i="3"/>
  <c r="F9" i="3"/>
  <c r="G9" i="3"/>
  <c r="H9" i="3"/>
  <c r="I9" i="3"/>
  <c r="J9" i="3"/>
  <c r="K9" i="3"/>
  <c r="A412" i="2"/>
  <c r="B412" i="2"/>
  <c r="C412" i="2"/>
  <c r="D412" i="2"/>
  <c r="E412" i="2"/>
  <c r="F412" i="2"/>
  <c r="G412" i="2"/>
  <c r="I412" i="2"/>
  <c r="J412" i="2"/>
  <c r="K412" i="2"/>
  <c r="A413" i="2"/>
  <c r="B413" i="2"/>
  <c r="C413" i="2"/>
  <c r="D413" i="2"/>
  <c r="E413" i="2"/>
  <c r="F413" i="2"/>
  <c r="G413" i="2"/>
  <c r="H413" i="2"/>
  <c r="I413" i="2"/>
  <c r="J413" i="2"/>
  <c r="K413" i="2"/>
  <c r="A398" i="2"/>
  <c r="B398" i="2"/>
  <c r="C398" i="2"/>
  <c r="D398" i="2"/>
  <c r="E398" i="2"/>
  <c r="F398" i="2"/>
  <c r="G398" i="2"/>
  <c r="H398" i="2"/>
  <c r="I398" i="2"/>
  <c r="J398" i="2"/>
  <c r="K398" i="2"/>
  <c r="A399" i="2"/>
  <c r="B399" i="2"/>
  <c r="C399" i="2"/>
  <c r="D399" i="2"/>
  <c r="E399" i="2"/>
  <c r="F399" i="2"/>
  <c r="G399" i="2"/>
  <c r="H399" i="2"/>
  <c r="I399" i="2"/>
  <c r="J399" i="2"/>
  <c r="K399" i="2"/>
  <c r="A400" i="2"/>
  <c r="B400" i="2"/>
  <c r="C400" i="2"/>
  <c r="D400" i="2"/>
  <c r="E400" i="2"/>
  <c r="F400" i="2"/>
  <c r="G400" i="2"/>
  <c r="H400" i="2"/>
  <c r="I400" i="2"/>
  <c r="J400" i="2"/>
  <c r="K400" i="2"/>
  <c r="A401" i="2"/>
  <c r="B401" i="2"/>
  <c r="C401" i="2"/>
  <c r="D401" i="2"/>
  <c r="E401" i="2"/>
  <c r="F401" i="2"/>
  <c r="G401" i="2"/>
  <c r="H401" i="2"/>
  <c r="I401" i="2"/>
  <c r="J401" i="2"/>
  <c r="K401" i="2"/>
  <c r="A402" i="2"/>
  <c r="B402" i="2"/>
  <c r="C402" i="2"/>
  <c r="D402" i="2"/>
  <c r="E402" i="2"/>
  <c r="F402" i="2"/>
  <c r="G402" i="2"/>
  <c r="H402" i="2"/>
  <c r="I402" i="2"/>
  <c r="J402" i="2"/>
  <c r="K402" i="2"/>
  <c r="A403" i="2"/>
  <c r="B403" i="2"/>
  <c r="C403" i="2"/>
  <c r="D403" i="2"/>
  <c r="E403" i="2"/>
  <c r="F403" i="2"/>
  <c r="G403" i="2"/>
  <c r="H403" i="2"/>
  <c r="I403" i="2"/>
  <c r="J403" i="2"/>
  <c r="K403" i="2"/>
  <c r="A404" i="2"/>
  <c r="B404" i="2"/>
  <c r="C404" i="2"/>
  <c r="D404" i="2"/>
  <c r="E404" i="2"/>
  <c r="F404" i="2"/>
  <c r="G404" i="2"/>
  <c r="H404" i="2"/>
  <c r="I404" i="2"/>
  <c r="J404" i="2"/>
  <c r="K404" i="2"/>
  <c r="B392" i="2"/>
  <c r="C392" i="2"/>
  <c r="D392" i="2"/>
  <c r="E392" i="2"/>
  <c r="F392" i="2"/>
  <c r="G392" i="2"/>
  <c r="H392" i="2"/>
  <c r="I392" i="2"/>
  <c r="J392" i="2"/>
  <c r="K392" i="2"/>
  <c r="A392" i="2"/>
  <c r="A383" i="2"/>
  <c r="B383" i="2"/>
  <c r="C383" i="2"/>
  <c r="D383" i="2"/>
  <c r="E383" i="2"/>
  <c r="F383" i="2"/>
  <c r="G383" i="2"/>
  <c r="H383" i="2"/>
  <c r="I383" i="2"/>
  <c r="J383" i="2"/>
  <c r="K383" i="2"/>
  <c r="A384" i="2"/>
  <c r="B384" i="2"/>
  <c r="C384" i="2"/>
  <c r="D384" i="2"/>
  <c r="E384" i="2"/>
  <c r="F384" i="2"/>
  <c r="G384" i="2"/>
  <c r="H384" i="2"/>
  <c r="I384" i="2"/>
  <c r="J384" i="2"/>
  <c r="K384" i="2"/>
  <c r="A385" i="2"/>
  <c r="B385" i="2"/>
  <c r="C385" i="2"/>
  <c r="D385" i="2"/>
  <c r="E385" i="2"/>
  <c r="F385" i="2"/>
  <c r="G385" i="2"/>
  <c r="H385" i="2"/>
  <c r="I385" i="2"/>
  <c r="J385" i="2"/>
  <c r="K385" i="2"/>
  <c r="A386" i="2"/>
  <c r="B386" i="2"/>
  <c r="C386" i="2"/>
  <c r="D386" i="2"/>
  <c r="E386" i="2"/>
  <c r="F386" i="2"/>
  <c r="G386" i="2"/>
  <c r="H386" i="2"/>
  <c r="I386" i="2"/>
  <c r="J386" i="2"/>
  <c r="K386" i="2"/>
  <c r="A387" i="2"/>
  <c r="B387" i="2"/>
  <c r="C387" i="2"/>
  <c r="D387" i="2"/>
  <c r="E387" i="2"/>
  <c r="F387" i="2"/>
  <c r="G387" i="2"/>
  <c r="H387" i="2"/>
  <c r="I387" i="2"/>
  <c r="J387" i="2"/>
  <c r="K387" i="2"/>
  <c r="A388" i="2"/>
  <c r="B388" i="2"/>
  <c r="C388" i="2"/>
  <c r="D388" i="2"/>
  <c r="E388" i="2"/>
  <c r="F388" i="2"/>
  <c r="G388" i="2"/>
  <c r="H388" i="2"/>
  <c r="I388" i="2"/>
  <c r="J388" i="2"/>
  <c r="K388" i="2"/>
  <c r="A389" i="2"/>
  <c r="B389" i="2"/>
  <c r="C389" i="2"/>
  <c r="D389" i="2"/>
  <c r="E389" i="2"/>
  <c r="F389" i="2"/>
  <c r="G389" i="2"/>
  <c r="H389" i="2"/>
  <c r="I389" i="2"/>
  <c r="J389" i="2"/>
  <c r="K389" i="2"/>
  <c r="A371" i="2"/>
  <c r="B371" i="2"/>
  <c r="C371" i="2"/>
  <c r="D371" i="2"/>
  <c r="E371" i="2"/>
  <c r="F371" i="2"/>
  <c r="G371" i="2"/>
  <c r="H371" i="2"/>
  <c r="I371" i="2"/>
  <c r="J371" i="2"/>
  <c r="K371" i="2"/>
  <c r="A372" i="2"/>
  <c r="B372" i="2"/>
  <c r="C372" i="2"/>
  <c r="D372" i="2"/>
  <c r="E372" i="2"/>
  <c r="F372" i="2"/>
  <c r="G372" i="2"/>
  <c r="H372" i="2"/>
  <c r="I372" i="2"/>
  <c r="J372" i="2"/>
  <c r="K372" i="2"/>
  <c r="A366" i="2"/>
  <c r="B366" i="2"/>
  <c r="C366" i="2"/>
  <c r="D366" i="2"/>
  <c r="E366" i="2"/>
  <c r="F366" i="2"/>
  <c r="G366" i="2"/>
  <c r="H366" i="2"/>
  <c r="I366" i="2"/>
  <c r="J366" i="2"/>
  <c r="K366" i="2"/>
  <c r="A367" i="2"/>
  <c r="B367" i="2"/>
  <c r="C367" i="2"/>
  <c r="D367" i="2"/>
  <c r="E367" i="2"/>
  <c r="F367" i="2"/>
  <c r="G367" i="2"/>
  <c r="H367" i="2"/>
  <c r="I367" i="2"/>
  <c r="J367" i="2"/>
  <c r="K367" i="2"/>
  <c r="A368" i="2"/>
  <c r="B368" i="2"/>
  <c r="C368" i="2"/>
  <c r="D368" i="2"/>
  <c r="E368" i="2"/>
  <c r="F368" i="2"/>
  <c r="G368" i="2"/>
  <c r="H368" i="2"/>
  <c r="I368" i="2"/>
  <c r="J368" i="2"/>
  <c r="K368" i="2"/>
  <c r="A360" i="2"/>
  <c r="B360" i="2"/>
  <c r="C360" i="2"/>
  <c r="D360" i="2"/>
  <c r="E360" i="2"/>
  <c r="F360" i="2"/>
  <c r="G360" i="2"/>
  <c r="H360" i="2"/>
  <c r="I360" i="2"/>
  <c r="J360" i="2"/>
  <c r="K360" i="2"/>
  <c r="A361" i="2"/>
  <c r="B361" i="2"/>
  <c r="C361" i="2"/>
  <c r="D361" i="2"/>
  <c r="E361" i="2"/>
  <c r="F361" i="2"/>
  <c r="G361" i="2"/>
  <c r="H361" i="2"/>
  <c r="I361" i="2"/>
  <c r="J361" i="2"/>
  <c r="K361" i="2"/>
  <c r="A362" i="2"/>
  <c r="B362" i="2"/>
  <c r="C362" i="2"/>
  <c r="D362" i="2"/>
  <c r="E362" i="2"/>
  <c r="F362" i="2"/>
  <c r="G362" i="2"/>
  <c r="H362" i="2"/>
  <c r="I362" i="2"/>
  <c r="J362" i="2"/>
  <c r="K362" i="2"/>
  <c r="A342" i="2"/>
  <c r="B342" i="2"/>
  <c r="C342" i="2"/>
  <c r="D342" i="2"/>
  <c r="E342" i="2"/>
  <c r="F342" i="2"/>
  <c r="G342" i="2"/>
  <c r="H342" i="2"/>
  <c r="I342" i="2"/>
  <c r="J342" i="2"/>
  <c r="K342" i="2"/>
  <c r="A343" i="2"/>
  <c r="B343" i="2"/>
  <c r="C343" i="2"/>
  <c r="D343" i="2"/>
  <c r="E343" i="2"/>
  <c r="F343" i="2"/>
  <c r="G343" i="2"/>
  <c r="H343" i="2"/>
  <c r="I343" i="2"/>
  <c r="J343" i="2"/>
  <c r="K343" i="2"/>
  <c r="A333" i="2"/>
  <c r="B333" i="2"/>
  <c r="C333" i="2"/>
  <c r="D333" i="2"/>
  <c r="E333" i="2"/>
  <c r="F333" i="2"/>
  <c r="G333" i="2"/>
  <c r="H333" i="2"/>
  <c r="I333" i="2"/>
  <c r="J333" i="2"/>
  <c r="K333" i="2"/>
  <c r="A334" i="2"/>
  <c r="B334" i="2"/>
  <c r="C334" i="2"/>
  <c r="D334" i="2"/>
  <c r="E334" i="2"/>
  <c r="F334" i="2"/>
  <c r="G334" i="2"/>
  <c r="H334" i="2"/>
  <c r="I334" i="2"/>
  <c r="J334" i="2"/>
  <c r="K334" i="2"/>
  <c r="A335" i="2"/>
  <c r="B335" i="2"/>
  <c r="C335" i="2"/>
  <c r="D335" i="2"/>
  <c r="E335" i="2"/>
  <c r="F335" i="2"/>
  <c r="G335" i="2"/>
  <c r="H335" i="2"/>
  <c r="I335" i="2"/>
  <c r="J335" i="2"/>
  <c r="K335" i="2"/>
  <c r="A336" i="2"/>
  <c r="B336" i="2"/>
  <c r="C336" i="2"/>
  <c r="D336" i="2"/>
  <c r="E336" i="2"/>
  <c r="F336" i="2"/>
  <c r="G336" i="2"/>
  <c r="H336" i="2"/>
  <c r="I336" i="2"/>
  <c r="J336" i="2"/>
  <c r="K336" i="2"/>
  <c r="A337" i="2"/>
  <c r="B337" i="2"/>
  <c r="C337" i="2"/>
  <c r="D337" i="2"/>
  <c r="E337" i="2"/>
  <c r="F337" i="2"/>
  <c r="G337" i="2"/>
  <c r="H337" i="2"/>
  <c r="I337" i="2"/>
  <c r="J337" i="2"/>
  <c r="K337" i="2"/>
  <c r="A338" i="2"/>
  <c r="B338" i="2"/>
  <c r="C338" i="2"/>
  <c r="D338" i="2"/>
  <c r="E338" i="2"/>
  <c r="F338" i="2"/>
  <c r="G338" i="2"/>
  <c r="H338" i="2"/>
  <c r="I338" i="2"/>
  <c r="J338" i="2"/>
  <c r="K338" i="2"/>
  <c r="A317" i="2"/>
  <c r="B317" i="2"/>
  <c r="C317" i="2"/>
  <c r="D317" i="2"/>
  <c r="E317" i="2"/>
  <c r="F317" i="2"/>
  <c r="G317" i="2"/>
  <c r="H317" i="2"/>
  <c r="I317" i="2"/>
  <c r="J317" i="2"/>
  <c r="K317" i="2"/>
  <c r="A318" i="2"/>
  <c r="B318" i="2"/>
  <c r="C318" i="2"/>
  <c r="D318" i="2"/>
  <c r="E318" i="2"/>
  <c r="F318" i="2"/>
  <c r="G318" i="2"/>
  <c r="H318" i="2"/>
  <c r="I318" i="2"/>
  <c r="J318" i="2"/>
  <c r="K318" i="2"/>
  <c r="A319" i="2"/>
  <c r="B319" i="2"/>
  <c r="C319" i="2"/>
  <c r="D319" i="2"/>
  <c r="E319" i="2"/>
  <c r="F319" i="2"/>
  <c r="G319" i="2"/>
  <c r="H319" i="2"/>
  <c r="I319" i="2"/>
  <c r="J319" i="2"/>
  <c r="K319" i="2"/>
  <c r="A320" i="2"/>
  <c r="B320" i="2"/>
  <c r="C320" i="2"/>
  <c r="D320" i="2"/>
  <c r="E320" i="2"/>
  <c r="F320" i="2"/>
  <c r="G320" i="2"/>
  <c r="H320" i="2"/>
  <c r="I320" i="2"/>
  <c r="J320" i="2"/>
  <c r="K320" i="2"/>
  <c r="A310" i="2"/>
  <c r="B310" i="2"/>
  <c r="C310" i="2"/>
  <c r="D310" i="2"/>
  <c r="E310" i="2"/>
  <c r="F310" i="2"/>
  <c r="G310" i="2"/>
  <c r="H310" i="2"/>
  <c r="I310" i="2"/>
  <c r="J310" i="2"/>
  <c r="K310" i="2"/>
  <c r="A311" i="2"/>
  <c r="B311" i="2"/>
  <c r="C311" i="2"/>
  <c r="D311" i="2"/>
  <c r="E311" i="2"/>
  <c r="F311" i="2"/>
  <c r="G311" i="2"/>
  <c r="H311" i="2"/>
  <c r="I311" i="2"/>
  <c r="J311" i="2"/>
  <c r="K311" i="2"/>
  <c r="A312" i="2"/>
  <c r="B312" i="2"/>
  <c r="C312" i="2"/>
  <c r="D312" i="2"/>
  <c r="E312" i="2"/>
  <c r="F312" i="2"/>
  <c r="G312" i="2"/>
  <c r="H312" i="2"/>
  <c r="I312" i="2"/>
  <c r="J312" i="2"/>
  <c r="K312" i="2"/>
  <c r="A313" i="2"/>
  <c r="B313" i="2"/>
  <c r="C313" i="2"/>
  <c r="D313" i="2"/>
  <c r="E313" i="2"/>
  <c r="F313" i="2"/>
  <c r="G313" i="2"/>
  <c r="H313" i="2"/>
  <c r="I313" i="2"/>
  <c r="J313" i="2"/>
  <c r="K313" i="2"/>
  <c r="A301" i="2"/>
  <c r="B301" i="2"/>
  <c r="C301" i="2"/>
  <c r="D301" i="2"/>
  <c r="E301" i="2"/>
  <c r="F301" i="2"/>
  <c r="G301" i="2"/>
  <c r="H301" i="2"/>
  <c r="I301" i="2"/>
  <c r="J301" i="2"/>
  <c r="K301" i="2"/>
  <c r="A302" i="2"/>
  <c r="B302" i="2"/>
  <c r="C302" i="2"/>
  <c r="D302" i="2"/>
  <c r="E302" i="2"/>
  <c r="F302" i="2"/>
  <c r="G302" i="2"/>
  <c r="H302" i="2"/>
  <c r="I302" i="2"/>
  <c r="J302" i="2"/>
  <c r="K302" i="2"/>
  <c r="A303" i="2"/>
  <c r="B303" i="2"/>
  <c r="C303" i="2"/>
  <c r="D303" i="2"/>
  <c r="E303" i="2"/>
  <c r="F303" i="2"/>
  <c r="G303" i="2"/>
  <c r="H303" i="2"/>
  <c r="I303" i="2"/>
  <c r="J303" i="2"/>
  <c r="K303" i="2"/>
  <c r="A304" i="2"/>
  <c r="B304" i="2"/>
  <c r="C304" i="2"/>
  <c r="D304" i="2"/>
  <c r="E304" i="2"/>
  <c r="F304" i="2"/>
  <c r="G304" i="2"/>
  <c r="H304" i="2"/>
  <c r="I304" i="2"/>
  <c r="J304" i="2"/>
  <c r="K304" i="2"/>
  <c r="A305" i="2"/>
  <c r="B305" i="2"/>
  <c r="C305" i="2"/>
  <c r="D305" i="2"/>
  <c r="E305" i="2"/>
  <c r="F305" i="2"/>
  <c r="G305" i="2"/>
  <c r="H305" i="2"/>
  <c r="I305" i="2"/>
  <c r="J305" i="2"/>
  <c r="K305" i="2"/>
  <c r="A306" i="2"/>
  <c r="B306" i="2"/>
  <c r="C306" i="2"/>
  <c r="D306" i="2"/>
  <c r="E306" i="2"/>
  <c r="F306" i="2"/>
  <c r="G306" i="2"/>
  <c r="H306" i="2"/>
  <c r="I306" i="2"/>
  <c r="J306" i="2"/>
  <c r="K306" i="2"/>
  <c r="A271" i="2"/>
  <c r="B271" i="2"/>
  <c r="C271" i="2"/>
  <c r="D271" i="2"/>
  <c r="E271" i="2"/>
  <c r="F271" i="2"/>
  <c r="G271" i="2"/>
  <c r="H271" i="2"/>
  <c r="I271" i="2"/>
  <c r="J271" i="2"/>
  <c r="K271" i="2"/>
  <c r="A272" i="2"/>
  <c r="B272" i="2"/>
  <c r="C272" i="2"/>
  <c r="D272" i="2"/>
  <c r="E272" i="2"/>
  <c r="F272" i="2"/>
  <c r="G272" i="2"/>
  <c r="H272" i="2"/>
  <c r="I272" i="2"/>
  <c r="J272" i="2"/>
  <c r="K272" i="2"/>
  <c r="A273" i="2"/>
  <c r="B273" i="2"/>
  <c r="C273" i="2"/>
  <c r="D273" i="2"/>
  <c r="E273" i="2"/>
  <c r="F273" i="2"/>
  <c r="G273" i="2"/>
  <c r="H273" i="2"/>
  <c r="I273" i="2"/>
  <c r="J273" i="2"/>
  <c r="K273" i="2"/>
  <c r="A253" i="2"/>
  <c r="B253" i="2"/>
  <c r="C253" i="2"/>
  <c r="D253" i="2"/>
  <c r="E253" i="2"/>
  <c r="F253" i="2"/>
  <c r="G253" i="2"/>
  <c r="H253" i="2"/>
  <c r="I253" i="2"/>
  <c r="J253" i="2"/>
  <c r="K253" i="2"/>
  <c r="A254" i="2"/>
  <c r="B254" i="2"/>
  <c r="C254" i="2"/>
  <c r="D254" i="2"/>
  <c r="E254" i="2"/>
  <c r="F254" i="2"/>
  <c r="G254" i="2"/>
  <c r="H254" i="2"/>
  <c r="I254" i="2"/>
  <c r="J254" i="2"/>
  <c r="K254" i="2"/>
  <c r="A255" i="2"/>
  <c r="B255" i="2"/>
  <c r="C255" i="2"/>
  <c r="D255" i="2"/>
  <c r="E255" i="2"/>
  <c r="F255" i="2"/>
  <c r="G255" i="2"/>
  <c r="H255" i="2"/>
  <c r="I255" i="2"/>
  <c r="J255" i="2"/>
  <c r="K255" i="2"/>
  <c r="A256" i="2"/>
  <c r="B256" i="2"/>
  <c r="C256" i="2"/>
  <c r="D256" i="2"/>
  <c r="E256" i="2"/>
  <c r="F256" i="2"/>
  <c r="G256" i="2"/>
  <c r="H256" i="2"/>
  <c r="I256" i="2"/>
  <c r="J256" i="2"/>
  <c r="K256" i="2"/>
  <c r="A257" i="2"/>
  <c r="B257" i="2"/>
  <c r="C257" i="2"/>
  <c r="D257" i="2"/>
  <c r="E257" i="2"/>
  <c r="F257" i="2"/>
  <c r="G257" i="2"/>
  <c r="H257" i="2"/>
  <c r="I257" i="2"/>
  <c r="J257" i="2"/>
  <c r="K257" i="2"/>
  <c r="A258" i="2"/>
  <c r="B258" i="2"/>
  <c r="C258" i="2"/>
  <c r="D258" i="2"/>
  <c r="E258" i="2"/>
  <c r="F258" i="2"/>
  <c r="G258" i="2"/>
  <c r="H258" i="2"/>
  <c r="I258" i="2"/>
  <c r="J258" i="2"/>
  <c r="K258" i="2"/>
  <c r="A259" i="2"/>
  <c r="B259" i="2"/>
  <c r="C259" i="2"/>
  <c r="D259" i="2"/>
  <c r="E259" i="2"/>
  <c r="F259" i="2"/>
  <c r="G259" i="2"/>
  <c r="H259" i="2"/>
  <c r="I259" i="2"/>
  <c r="J259" i="2"/>
  <c r="K259" i="2"/>
  <c r="A260" i="2"/>
  <c r="B260" i="2"/>
  <c r="C260" i="2"/>
  <c r="D260" i="2"/>
  <c r="E260" i="2"/>
  <c r="F260" i="2"/>
  <c r="G260" i="2"/>
  <c r="H260" i="2"/>
  <c r="I260" i="2"/>
  <c r="J260" i="2"/>
  <c r="K260" i="2"/>
  <c r="A261" i="2"/>
  <c r="B261" i="2"/>
  <c r="C261" i="2"/>
  <c r="D261" i="2"/>
  <c r="E261" i="2"/>
  <c r="F261" i="2"/>
  <c r="G261" i="2"/>
  <c r="H261" i="2"/>
  <c r="I261" i="2"/>
  <c r="J261" i="2"/>
  <c r="K261" i="2"/>
  <c r="A262" i="2"/>
  <c r="B262" i="2"/>
  <c r="C262" i="2"/>
  <c r="D262" i="2"/>
  <c r="E262" i="2"/>
  <c r="F262" i="2"/>
  <c r="G262" i="2"/>
  <c r="H262" i="2"/>
  <c r="I262" i="2"/>
  <c r="J262" i="2"/>
  <c r="K262" i="2"/>
  <c r="A263" i="2"/>
  <c r="B263" i="2"/>
  <c r="C263" i="2"/>
  <c r="D263" i="2"/>
  <c r="E263" i="2"/>
  <c r="F263" i="2"/>
  <c r="G263" i="2"/>
  <c r="H263" i="2"/>
  <c r="I263" i="2"/>
  <c r="J263" i="2"/>
  <c r="K263" i="2"/>
  <c r="A264" i="2"/>
  <c r="B264" i="2"/>
  <c r="C264" i="2"/>
  <c r="D264" i="2"/>
  <c r="E264" i="2"/>
  <c r="F264" i="2"/>
  <c r="G264" i="2"/>
  <c r="H264" i="2"/>
  <c r="I264" i="2"/>
  <c r="J264" i="2"/>
  <c r="K264" i="2"/>
  <c r="A265" i="2"/>
  <c r="B265" i="2"/>
  <c r="C265" i="2"/>
  <c r="D265" i="2"/>
  <c r="E265" i="2"/>
  <c r="F265" i="2"/>
  <c r="G265" i="2"/>
  <c r="H265" i="2"/>
  <c r="I265" i="2"/>
  <c r="J265" i="2"/>
  <c r="K265" i="2"/>
  <c r="A266" i="2"/>
  <c r="B266" i="2"/>
  <c r="C266" i="2"/>
  <c r="D266" i="2"/>
  <c r="E266" i="2"/>
  <c r="F266" i="2"/>
  <c r="G266" i="2"/>
  <c r="H266" i="2"/>
  <c r="I266" i="2"/>
  <c r="J266" i="2"/>
  <c r="K266" i="2"/>
  <c r="A267" i="2"/>
  <c r="B267" i="2"/>
  <c r="C267" i="2"/>
  <c r="D267" i="2"/>
  <c r="E267" i="2"/>
  <c r="F267" i="2"/>
  <c r="G267" i="2"/>
  <c r="H267" i="2"/>
  <c r="I267" i="2"/>
  <c r="J267" i="2"/>
  <c r="K267" i="2"/>
  <c r="A244" i="2"/>
  <c r="B244" i="2"/>
  <c r="C244" i="2"/>
  <c r="D244" i="2"/>
  <c r="E244" i="2"/>
  <c r="F244" i="2"/>
  <c r="G244" i="2"/>
  <c r="H244" i="2"/>
  <c r="I244" i="2"/>
  <c r="J244" i="2"/>
  <c r="K244" i="2"/>
  <c r="A245" i="2"/>
  <c r="B245" i="2"/>
  <c r="C245" i="2"/>
  <c r="D245" i="2"/>
  <c r="E245" i="2"/>
  <c r="F245" i="2"/>
  <c r="G245" i="2"/>
  <c r="H245" i="2"/>
  <c r="I245" i="2"/>
  <c r="J245" i="2"/>
  <c r="K245" i="2"/>
  <c r="A235" i="2"/>
  <c r="B235" i="2"/>
  <c r="C235" i="2"/>
  <c r="D235" i="2"/>
  <c r="E235" i="2"/>
  <c r="F235" i="2"/>
  <c r="G235" i="2"/>
  <c r="H235" i="2"/>
  <c r="I235" i="2"/>
  <c r="J235" i="2"/>
  <c r="K235" i="2"/>
  <c r="A236" i="2"/>
  <c r="B236" i="2"/>
  <c r="C236" i="2"/>
  <c r="D236" i="2"/>
  <c r="E236" i="2"/>
  <c r="F236" i="2"/>
  <c r="G236" i="2"/>
  <c r="H236" i="2"/>
  <c r="I236" i="2"/>
  <c r="J236" i="2"/>
  <c r="K236" i="2"/>
  <c r="A237" i="2"/>
  <c r="B237" i="2"/>
  <c r="C237" i="2"/>
  <c r="D237" i="2"/>
  <c r="E237" i="2"/>
  <c r="F237" i="2"/>
  <c r="G237" i="2"/>
  <c r="H237" i="2"/>
  <c r="I237" i="2"/>
  <c r="J237" i="2"/>
  <c r="K237" i="2"/>
  <c r="A238" i="2"/>
  <c r="B238" i="2"/>
  <c r="C238" i="2"/>
  <c r="D238" i="2"/>
  <c r="E238" i="2"/>
  <c r="F238" i="2"/>
  <c r="G238" i="2"/>
  <c r="H238" i="2"/>
  <c r="I238" i="2"/>
  <c r="J238" i="2"/>
  <c r="K238" i="2"/>
  <c r="A239" i="2"/>
  <c r="B239" i="2"/>
  <c r="C239" i="2"/>
  <c r="D239" i="2"/>
  <c r="E239" i="2"/>
  <c r="F239" i="2"/>
  <c r="G239" i="2"/>
  <c r="H239" i="2"/>
  <c r="I239" i="2"/>
  <c r="J239" i="2"/>
  <c r="K239" i="2"/>
  <c r="A240" i="2"/>
  <c r="B240" i="2"/>
  <c r="C240" i="2"/>
  <c r="D240" i="2"/>
  <c r="E240" i="2"/>
  <c r="F240" i="2"/>
  <c r="G240" i="2"/>
  <c r="H240" i="2"/>
  <c r="I240" i="2"/>
  <c r="J240" i="2"/>
  <c r="K240" i="2"/>
  <c r="A241" i="2"/>
  <c r="B241" i="2"/>
  <c r="C241" i="2"/>
  <c r="D241" i="2"/>
  <c r="E241" i="2"/>
  <c r="F241" i="2"/>
  <c r="G241" i="2"/>
  <c r="H241" i="2"/>
  <c r="I241" i="2"/>
  <c r="J241" i="2"/>
  <c r="K241" i="2"/>
  <c r="A227" i="2"/>
  <c r="B227" i="2"/>
  <c r="C227" i="2"/>
  <c r="D227" i="2"/>
  <c r="E227" i="2"/>
  <c r="F227" i="2"/>
  <c r="G227" i="2"/>
  <c r="H227" i="2"/>
  <c r="I227" i="2"/>
  <c r="J227" i="2"/>
  <c r="K227" i="2"/>
  <c r="A228" i="2"/>
  <c r="B228" i="2"/>
  <c r="C228" i="2"/>
  <c r="D228" i="2"/>
  <c r="E228" i="2"/>
  <c r="F228" i="2"/>
  <c r="G228" i="2"/>
  <c r="H228" i="2"/>
  <c r="I228" i="2"/>
  <c r="J228" i="2"/>
  <c r="K228" i="2"/>
  <c r="A229" i="2"/>
  <c r="B229" i="2"/>
  <c r="C229" i="2"/>
  <c r="D229" i="2"/>
  <c r="E229" i="2"/>
  <c r="F229" i="2"/>
  <c r="G229" i="2"/>
  <c r="H229" i="2"/>
  <c r="I229" i="2"/>
  <c r="J229" i="2"/>
  <c r="K229" i="2"/>
  <c r="A230" i="2"/>
  <c r="B230" i="2"/>
  <c r="C230" i="2"/>
  <c r="D230" i="2"/>
  <c r="E230" i="2"/>
  <c r="F230" i="2"/>
  <c r="G230" i="2"/>
  <c r="H230" i="2"/>
  <c r="I230" i="2"/>
  <c r="J230" i="2"/>
  <c r="K230" i="2"/>
  <c r="A231" i="2"/>
  <c r="B231" i="2"/>
  <c r="C231" i="2"/>
  <c r="D231" i="2"/>
  <c r="E231" i="2"/>
  <c r="F231" i="2"/>
  <c r="G231" i="2"/>
  <c r="H231" i="2"/>
  <c r="I231" i="2"/>
  <c r="J231" i="2"/>
  <c r="K231" i="2"/>
  <c r="A212" i="2"/>
  <c r="B212" i="2"/>
  <c r="C212" i="2"/>
  <c r="D212" i="2"/>
  <c r="E212" i="2"/>
  <c r="F212" i="2"/>
  <c r="G212" i="2"/>
  <c r="H212" i="2"/>
  <c r="I212" i="2"/>
  <c r="J212" i="2"/>
  <c r="K212" i="2"/>
  <c r="A213" i="2"/>
  <c r="B213" i="2"/>
  <c r="C213" i="2"/>
  <c r="D213" i="2"/>
  <c r="E213" i="2"/>
  <c r="F213" i="2"/>
  <c r="G213" i="2"/>
  <c r="H213" i="2"/>
  <c r="I213" i="2"/>
  <c r="J213" i="2"/>
  <c r="K213" i="2"/>
  <c r="A214" i="2"/>
  <c r="B214" i="2"/>
  <c r="C214" i="2"/>
  <c r="D214" i="2"/>
  <c r="E214" i="2"/>
  <c r="F214" i="2"/>
  <c r="G214" i="2"/>
  <c r="H214" i="2"/>
  <c r="I214" i="2"/>
  <c r="J214" i="2"/>
  <c r="K214" i="2"/>
  <c r="A215" i="2"/>
  <c r="B215" i="2"/>
  <c r="C215" i="2"/>
  <c r="D215" i="2"/>
  <c r="E215" i="2"/>
  <c r="F215" i="2"/>
  <c r="G215" i="2"/>
  <c r="H215" i="2"/>
  <c r="I215" i="2"/>
  <c r="J215" i="2"/>
  <c r="K215" i="2"/>
  <c r="A216" i="2"/>
  <c r="B216" i="2"/>
  <c r="C216" i="2"/>
  <c r="D216" i="2"/>
  <c r="E216" i="2"/>
  <c r="F216" i="2"/>
  <c r="G216" i="2"/>
  <c r="H216" i="2"/>
  <c r="I216" i="2"/>
  <c r="J216" i="2"/>
  <c r="K216" i="2"/>
  <c r="A217" i="2"/>
  <c r="B217" i="2"/>
  <c r="C217" i="2"/>
  <c r="D217" i="2"/>
  <c r="E217" i="2"/>
  <c r="F217" i="2"/>
  <c r="G217" i="2"/>
  <c r="H217" i="2"/>
  <c r="I217" i="2"/>
  <c r="J217" i="2"/>
  <c r="K217" i="2"/>
  <c r="A218" i="2"/>
  <c r="B218" i="2"/>
  <c r="C218" i="2"/>
  <c r="D218" i="2"/>
  <c r="E218" i="2"/>
  <c r="F218" i="2"/>
  <c r="G218" i="2"/>
  <c r="H218" i="2"/>
  <c r="I218" i="2"/>
  <c r="J218" i="2"/>
  <c r="K218" i="2"/>
  <c r="A219" i="2"/>
  <c r="B219" i="2"/>
  <c r="C219" i="2"/>
  <c r="D219" i="2"/>
  <c r="E219" i="2"/>
  <c r="F219" i="2"/>
  <c r="G219" i="2"/>
  <c r="H219" i="2"/>
  <c r="I219" i="2"/>
  <c r="J219" i="2"/>
  <c r="K219" i="2"/>
  <c r="A220" i="2"/>
  <c r="B220" i="2"/>
  <c r="C220" i="2"/>
  <c r="D220" i="2"/>
  <c r="E220" i="2"/>
  <c r="F220" i="2"/>
  <c r="G220" i="2"/>
  <c r="H220" i="2"/>
  <c r="I220" i="2"/>
  <c r="J220" i="2"/>
  <c r="K220" i="2"/>
  <c r="A221" i="2"/>
  <c r="B221" i="2"/>
  <c r="C221" i="2"/>
  <c r="D221" i="2"/>
  <c r="E221" i="2"/>
  <c r="F221" i="2"/>
  <c r="G221" i="2"/>
  <c r="H221" i="2"/>
  <c r="I221" i="2"/>
  <c r="J221" i="2"/>
  <c r="K221" i="2"/>
  <c r="A222" i="2"/>
  <c r="B222" i="2"/>
  <c r="C222" i="2"/>
  <c r="D222" i="2"/>
  <c r="E222" i="2"/>
  <c r="F222" i="2"/>
  <c r="G222" i="2"/>
  <c r="H222" i="2"/>
  <c r="I222" i="2"/>
  <c r="J222" i="2"/>
  <c r="K222" i="2"/>
  <c r="A223" i="2"/>
  <c r="B223" i="2"/>
  <c r="C223" i="2"/>
  <c r="D223" i="2"/>
  <c r="E223" i="2"/>
  <c r="F223" i="2"/>
  <c r="G223" i="2"/>
  <c r="H223" i="2"/>
  <c r="I223" i="2"/>
  <c r="J223" i="2"/>
  <c r="K223" i="2"/>
  <c r="A31" i="3"/>
  <c r="B31" i="3"/>
  <c r="C31" i="3"/>
  <c r="D31" i="3"/>
  <c r="E31" i="3"/>
  <c r="F31" i="3"/>
  <c r="G31" i="3"/>
  <c r="H31" i="3"/>
  <c r="I31" i="3"/>
  <c r="J31" i="3"/>
  <c r="K31" i="3"/>
  <c r="A32" i="3"/>
  <c r="B32" i="3"/>
  <c r="C32" i="3"/>
  <c r="D32" i="3"/>
  <c r="E32" i="3"/>
  <c r="F32" i="3"/>
  <c r="G32" i="3"/>
  <c r="H32" i="3"/>
  <c r="I32" i="3"/>
  <c r="J32" i="3"/>
  <c r="K32" i="3"/>
  <c r="A33" i="3"/>
  <c r="B33" i="3"/>
  <c r="C33" i="3"/>
  <c r="D33" i="3"/>
  <c r="E33" i="3"/>
  <c r="F33" i="3"/>
  <c r="G33" i="3"/>
  <c r="H33" i="3"/>
  <c r="I33" i="3"/>
  <c r="J33" i="3"/>
  <c r="K33" i="3"/>
  <c r="A34" i="3"/>
  <c r="B34" i="3"/>
  <c r="C34" i="3"/>
  <c r="D34" i="3"/>
  <c r="E34" i="3"/>
  <c r="F34" i="3"/>
  <c r="G34" i="3"/>
  <c r="H34" i="3"/>
  <c r="I34" i="3"/>
  <c r="J34" i="3"/>
  <c r="K34" i="3"/>
  <c r="A35" i="3"/>
  <c r="B35" i="3"/>
  <c r="C35" i="3"/>
  <c r="D35" i="3"/>
  <c r="E35" i="3"/>
  <c r="F35" i="3"/>
  <c r="G35" i="3"/>
  <c r="H35" i="3"/>
  <c r="I35" i="3"/>
  <c r="J35" i="3"/>
  <c r="K35" i="3"/>
  <c r="A36" i="3"/>
  <c r="B36" i="3"/>
  <c r="C36" i="3"/>
  <c r="D36" i="3"/>
  <c r="E36" i="3"/>
  <c r="F36" i="3"/>
  <c r="G36" i="3"/>
  <c r="H36" i="3"/>
  <c r="I36" i="3"/>
  <c r="J36" i="3"/>
  <c r="K36" i="3"/>
  <c r="A37" i="3"/>
  <c r="B37" i="3"/>
  <c r="C37" i="3"/>
  <c r="D37" i="3"/>
  <c r="E37" i="3"/>
  <c r="F37" i="3"/>
  <c r="G37" i="3"/>
  <c r="H37" i="3"/>
  <c r="I37" i="3"/>
  <c r="J37" i="3"/>
  <c r="K37" i="3"/>
  <c r="A38" i="3"/>
  <c r="B38" i="3"/>
  <c r="C38" i="3"/>
  <c r="D38" i="3"/>
  <c r="E38" i="3"/>
  <c r="F38" i="3"/>
  <c r="G38" i="3"/>
  <c r="H38" i="3"/>
  <c r="I38" i="3"/>
  <c r="J38" i="3"/>
  <c r="K38" i="3"/>
  <c r="A39" i="3"/>
  <c r="B39" i="3"/>
  <c r="C39" i="3"/>
  <c r="D39" i="3"/>
  <c r="E39" i="3"/>
  <c r="F39" i="3"/>
  <c r="G39" i="3"/>
  <c r="H39" i="3"/>
  <c r="I39" i="3"/>
  <c r="J39" i="3"/>
  <c r="K39" i="3"/>
  <c r="A40" i="3"/>
  <c r="B40" i="3"/>
  <c r="C40" i="3"/>
  <c r="D40" i="3"/>
  <c r="E40" i="3"/>
  <c r="F40" i="3"/>
  <c r="G40" i="3"/>
  <c r="H40" i="3"/>
  <c r="I40" i="3"/>
  <c r="J40" i="3"/>
  <c r="K40" i="3"/>
  <c r="A12" i="3"/>
  <c r="B12" i="3"/>
  <c r="C12" i="3"/>
  <c r="D12" i="3"/>
  <c r="E12" i="3"/>
  <c r="F12" i="3"/>
  <c r="G12" i="3"/>
  <c r="H12" i="3"/>
  <c r="I12" i="3"/>
  <c r="J12" i="3"/>
  <c r="K12" i="3"/>
  <c r="E74" i="2"/>
  <c r="E75" i="2"/>
  <c r="E76" i="2"/>
  <c r="E77" i="2"/>
  <c r="E78" i="2"/>
  <c r="E79" i="2"/>
  <c r="E73" i="2"/>
  <c r="A411" i="2"/>
  <c r="B411" i="2"/>
  <c r="C411" i="2"/>
  <c r="D411" i="2"/>
  <c r="E411" i="2"/>
  <c r="F411" i="2"/>
  <c r="G411" i="2"/>
  <c r="H411" i="2"/>
  <c r="I411" i="2"/>
  <c r="J411" i="2"/>
  <c r="K411" i="2"/>
  <c r="A395" i="2"/>
  <c r="B395" i="2"/>
  <c r="C395" i="2"/>
  <c r="D395" i="2"/>
  <c r="E395" i="2"/>
  <c r="F395" i="2"/>
  <c r="G395" i="2"/>
  <c r="H395" i="2"/>
  <c r="I395" i="2"/>
  <c r="J395" i="2"/>
  <c r="K395" i="2"/>
  <c r="A396" i="2"/>
  <c r="B396" i="2"/>
  <c r="C396" i="2"/>
  <c r="D396" i="2"/>
  <c r="E396" i="2"/>
  <c r="F396" i="2"/>
  <c r="G396" i="2"/>
  <c r="H396" i="2"/>
  <c r="I396" i="2"/>
  <c r="J396" i="2"/>
  <c r="K396" i="2"/>
  <c r="A397" i="2"/>
  <c r="B397" i="2"/>
  <c r="C397" i="2"/>
  <c r="D397" i="2"/>
  <c r="E397" i="2"/>
  <c r="F397" i="2"/>
  <c r="G397" i="2"/>
  <c r="H397" i="2"/>
  <c r="I397" i="2"/>
  <c r="J397" i="2"/>
  <c r="K397" i="2"/>
  <c r="A381" i="2"/>
  <c r="B381" i="2"/>
  <c r="C381" i="2"/>
  <c r="D381" i="2"/>
  <c r="E381" i="2"/>
  <c r="F381" i="2"/>
  <c r="G381" i="2"/>
  <c r="H381" i="2"/>
  <c r="I381" i="2"/>
  <c r="J381" i="2"/>
  <c r="K381" i="2"/>
  <c r="A382" i="2"/>
  <c r="B382" i="2"/>
  <c r="C382" i="2"/>
  <c r="D382" i="2"/>
  <c r="E382" i="2"/>
  <c r="F382" i="2"/>
  <c r="G382" i="2"/>
  <c r="H382" i="2"/>
  <c r="I382" i="2"/>
  <c r="J382" i="2"/>
  <c r="K382" i="2"/>
  <c r="A365" i="2"/>
  <c r="B365" i="2"/>
  <c r="C365" i="2"/>
  <c r="D365" i="2"/>
  <c r="E365" i="2"/>
  <c r="F365" i="2"/>
  <c r="G365" i="2"/>
  <c r="H365" i="2"/>
  <c r="I365" i="2"/>
  <c r="J365" i="2"/>
  <c r="K365" i="2"/>
  <c r="A356" i="2"/>
  <c r="B356" i="2"/>
  <c r="C356" i="2"/>
  <c r="D356" i="2"/>
  <c r="E356" i="2"/>
  <c r="F356" i="2"/>
  <c r="G356" i="2"/>
  <c r="H356" i="2"/>
  <c r="I356" i="2"/>
  <c r="J356" i="2"/>
  <c r="K356" i="2"/>
  <c r="A357" i="2"/>
  <c r="B357" i="2"/>
  <c r="C357" i="2"/>
  <c r="D357" i="2"/>
  <c r="E357" i="2"/>
  <c r="F357" i="2"/>
  <c r="G357" i="2"/>
  <c r="H357" i="2"/>
  <c r="I357" i="2"/>
  <c r="J357" i="2"/>
  <c r="K357" i="2"/>
  <c r="A358" i="2"/>
  <c r="B358" i="2"/>
  <c r="C358" i="2"/>
  <c r="D358" i="2"/>
  <c r="E358" i="2"/>
  <c r="F358" i="2"/>
  <c r="G358" i="2"/>
  <c r="H358" i="2"/>
  <c r="I358" i="2"/>
  <c r="J358" i="2"/>
  <c r="K358" i="2"/>
  <c r="A359" i="2"/>
  <c r="B359" i="2"/>
  <c r="C359" i="2"/>
  <c r="D359" i="2"/>
  <c r="E359" i="2"/>
  <c r="F359" i="2"/>
  <c r="G359" i="2"/>
  <c r="H359" i="2"/>
  <c r="I359" i="2"/>
  <c r="J359" i="2"/>
  <c r="K359" i="2"/>
  <c r="A348" i="2"/>
  <c r="B348" i="2"/>
  <c r="C348" i="2"/>
  <c r="D348" i="2"/>
  <c r="E348" i="2"/>
  <c r="F348" i="2"/>
  <c r="G348" i="2"/>
  <c r="H348" i="2"/>
  <c r="I348" i="2"/>
  <c r="J348" i="2"/>
  <c r="K348" i="2"/>
  <c r="A349" i="2"/>
  <c r="B349" i="2"/>
  <c r="C349" i="2"/>
  <c r="D349" i="2"/>
  <c r="E349" i="2"/>
  <c r="F349" i="2"/>
  <c r="G349" i="2"/>
  <c r="H349" i="2"/>
  <c r="I349" i="2"/>
  <c r="J349" i="2"/>
  <c r="K349" i="2"/>
  <c r="A350" i="2"/>
  <c r="B350" i="2"/>
  <c r="C350" i="2"/>
  <c r="D350" i="2"/>
  <c r="E350" i="2"/>
  <c r="F350" i="2"/>
  <c r="G350" i="2"/>
  <c r="H350" i="2"/>
  <c r="I350" i="2"/>
  <c r="J350" i="2"/>
  <c r="K350" i="2"/>
  <c r="A351" i="2"/>
  <c r="B351" i="2"/>
  <c r="C351" i="2"/>
  <c r="D351" i="2"/>
  <c r="E351" i="2"/>
  <c r="F351" i="2"/>
  <c r="G351" i="2"/>
  <c r="H351" i="2"/>
  <c r="I351" i="2"/>
  <c r="J351" i="2"/>
  <c r="K351" i="2"/>
  <c r="A352" i="2"/>
  <c r="B352" i="2"/>
  <c r="C352" i="2"/>
  <c r="D352" i="2"/>
  <c r="E352" i="2"/>
  <c r="F352" i="2"/>
  <c r="G352" i="2"/>
  <c r="H352" i="2"/>
  <c r="I352" i="2"/>
  <c r="J352" i="2"/>
  <c r="K352" i="2"/>
  <c r="A353" i="2"/>
  <c r="B353" i="2"/>
  <c r="C353" i="2"/>
  <c r="D353" i="2"/>
  <c r="E353" i="2"/>
  <c r="F353" i="2"/>
  <c r="G353" i="2"/>
  <c r="H353" i="2"/>
  <c r="I353" i="2"/>
  <c r="J353" i="2"/>
  <c r="K353" i="2"/>
  <c r="A354" i="2"/>
  <c r="B354" i="2"/>
  <c r="C354" i="2"/>
  <c r="D354" i="2"/>
  <c r="E354" i="2"/>
  <c r="F354" i="2"/>
  <c r="G354" i="2"/>
  <c r="H354" i="2"/>
  <c r="I354" i="2"/>
  <c r="J354" i="2"/>
  <c r="K354" i="2"/>
  <c r="A355" i="2"/>
  <c r="B355" i="2"/>
  <c r="C355" i="2"/>
  <c r="D355" i="2"/>
  <c r="E355" i="2"/>
  <c r="F355" i="2"/>
  <c r="G355" i="2"/>
  <c r="H355" i="2"/>
  <c r="I355" i="2"/>
  <c r="J355" i="2"/>
  <c r="K355" i="2"/>
  <c r="A341" i="2"/>
  <c r="B341" i="2"/>
  <c r="C341" i="2"/>
  <c r="D341" i="2"/>
  <c r="E341" i="2"/>
  <c r="F341" i="2"/>
  <c r="G341" i="2"/>
  <c r="H341" i="2"/>
  <c r="I341" i="2"/>
  <c r="J341" i="2"/>
  <c r="K341" i="2"/>
  <c r="A329" i="2"/>
  <c r="B329" i="2"/>
  <c r="C329" i="2"/>
  <c r="D329" i="2"/>
  <c r="E329" i="2"/>
  <c r="F329" i="2"/>
  <c r="G329" i="2"/>
  <c r="H329" i="2"/>
  <c r="I329" i="2"/>
  <c r="J329" i="2"/>
  <c r="K329" i="2"/>
  <c r="A330" i="2"/>
  <c r="B330" i="2"/>
  <c r="C330" i="2"/>
  <c r="D330" i="2"/>
  <c r="E330" i="2"/>
  <c r="F330" i="2"/>
  <c r="G330" i="2"/>
  <c r="H330" i="2"/>
  <c r="I330" i="2"/>
  <c r="J330" i="2"/>
  <c r="K330" i="2"/>
  <c r="A331" i="2"/>
  <c r="B331" i="2"/>
  <c r="C331" i="2"/>
  <c r="D331" i="2"/>
  <c r="E331" i="2"/>
  <c r="F331" i="2"/>
  <c r="G331" i="2"/>
  <c r="H331" i="2"/>
  <c r="I331" i="2"/>
  <c r="J331" i="2"/>
  <c r="K331" i="2"/>
  <c r="A332" i="2"/>
  <c r="B332" i="2"/>
  <c r="C332" i="2"/>
  <c r="D332" i="2"/>
  <c r="E332" i="2"/>
  <c r="F332" i="2"/>
  <c r="G332" i="2"/>
  <c r="H332" i="2"/>
  <c r="I332" i="2"/>
  <c r="J332" i="2"/>
  <c r="K332" i="2"/>
  <c r="A316" i="2"/>
  <c r="B316" i="2"/>
  <c r="C316" i="2"/>
  <c r="D316" i="2"/>
  <c r="E316" i="2"/>
  <c r="F316" i="2"/>
  <c r="G316" i="2"/>
  <c r="H316" i="2"/>
  <c r="I316" i="2"/>
  <c r="J316" i="2"/>
  <c r="K316" i="2"/>
  <c r="A309" i="2"/>
  <c r="B309" i="2"/>
  <c r="C309" i="2"/>
  <c r="D309" i="2"/>
  <c r="E309" i="2"/>
  <c r="F309" i="2"/>
  <c r="G309" i="2"/>
  <c r="H309" i="2"/>
  <c r="I309" i="2"/>
  <c r="J309" i="2"/>
  <c r="K309" i="2"/>
  <c r="A295" i="2"/>
  <c r="B295" i="2"/>
  <c r="C295" i="2"/>
  <c r="D295" i="2"/>
  <c r="E295" i="2"/>
  <c r="F295" i="2"/>
  <c r="G295" i="2"/>
  <c r="H295" i="2"/>
  <c r="I295" i="2"/>
  <c r="J295" i="2"/>
  <c r="K295" i="2"/>
  <c r="A296" i="2"/>
  <c r="B296" i="2"/>
  <c r="C296" i="2"/>
  <c r="D296" i="2"/>
  <c r="E296" i="2"/>
  <c r="F296" i="2"/>
  <c r="G296" i="2"/>
  <c r="H296" i="2"/>
  <c r="I296" i="2"/>
  <c r="J296" i="2"/>
  <c r="K296" i="2"/>
  <c r="A297" i="2"/>
  <c r="B297" i="2"/>
  <c r="C297" i="2"/>
  <c r="D297" i="2"/>
  <c r="E297" i="2"/>
  <c r="F297" i="2"/>
  <c r="G297" i="2"/>
  <c r="H297" i="2"/>
  <c r="I297" i="2"/>
  <c r="J297" i="2"/>
  <c r="K297" i="2"/>
  <c r="A298" i="2"/>
  <c r="B298" i="2"/>
  <c r="C298" i="2"/>
  <c r="D298" i="2"/>
  <c r="E298" i="2"/>
  <c r="F298" i="2"/>
  <c r="G298" i="2"/>
  <c r="H298" i="2"/>
  <c r="I298" i="2"/>
  <c r="J298" i="2"/>
  <c r="K298" i="2"/>
  <c r="A299" i="2"/>
  <c r="B299" i="2"/>
  <c r="C299" i="2"/>
  <c r="D299" i="2"/>
  <c r="E299" i="2"/>
  <c r="F299" i="2"/>
  <c r="G299" i="2"/>
  <c r="H299" i="2"/>
  <c r="I299" i="2"/>
  <c r="J299" i="2"/>
  <c r="K299" i="2"/>
  <c r="A300" i="2"/>
  <c r="B300" i="2"/>
  <c r="C300" i="2"/>
  <c r="D300" i="2"/>
  <c r="E300" i="2"/>
  <c r="F300" i="2"/>
  <c r="G300" i="2"/>
  <c r="H300" i="2"/>
  <c r="I300" i="2"/>
  <c r="J300" i="2"/>
  <c r="K300" i="2"/>
  <c r="A270" i="2"/>
  <c r="B270" i="2"/>
  <c r="C270" i="2"/>
  <c r="D270" i="2"/>
  <c r="E270" i="2"/>
  <c r="F270" i="2"/>
  <c r="G270" i="2"/>
  <c r="H270" i="2"/>
  <c r="I270" i="2"/>
  <c r="J270" i="2"/>
  <c r="K270" i="2"/>
  <c r="A234" i="2"/>
  <c r="B234" i="2"/>
  <c r="C234" i="2"/>
  <c r="D234" i="2"/>
  <c r="E234" i="2"/>
  <c r="F234" i="2"/>
  <c r="G234" i="2"/>
  <c r="H234" i="2"/>
  <c r="I234" i="2"/>
  <c r="J234" i="2"/>
  <c r="K234" i="2"/>
  <c r="A226" i="2"/>
  <c r="B226" i="2"/>
  <c r="C226" i="2"/>
  <c r="D226" i="2"/>
  <c r="E226" i="2"/>
  <c r="F226" i="2"/>
  <c r="G226" i="2"/>
  <c r="H226" i="2"/>
  <c r="I226" i="2"/>
  <c r="J226" i="2"/>
  <c r="K226" i="2"/>
  <c r="A200" i="2"/>
  <c r="B200" i="2"/>
  <c r="C200" i="2"/>
  <c r="D200" i="2"/>
  <c r="E200" i="2"/>
  <c r="F200" i="2"/>
  <c r="G200" i="2"/>
  <c r="H200" i="2"/>
  <c r="I200" i="2"/>
  <c r="J200" i="2"/>
  <c r="K200" i="2"/>
  <c r="A201" i="2"/>
  <c r="B201" i="2"/>
  <c r="C201" i="2"/>
  <c r="D201" i="2"/>
  <c r="E201" i="2"/>
  <c r="F201" i="2"/>
  <c r="G201" i="2"/>
  <c r="H201" i="2"/>
  <c r="I201" i="2"/>
  <c r="J201" i="2"/>
  <c r="K201" i="2"/>
  <c r="A202" i="2"/>
  <c r="B202" i="2"/>
  <c r="C202" i="2"/>
  <c r="D202" i="2"/>
  <c r="E202" i="2"/>
  <c r="F202" i="2"/>
  <c r="G202" i="2"/>
  <c r="H202" i="2"/>
  <c r="I202" i="2"/>
  <c r="J202" i="2"/>
  <c r="K202" i="2"/>
  <c r="A203" i="2"/>
  <c r="B203" i="2"/>
  <c r="C203" i="2"/>
  <c r="D203" i="2"/>
  <c r="E203" i="2"/>
  <c r="F203" i="2"/>
  <c r="G203" i="2"/>
  <c r="H203" i="2"/>
  <c r="I203" i="2"/>
  <c r="J203" i="2"/>
  <c r="K203" i="2"/>
  <c r="A204" i="2"/>
  <c r="B204" i="2"/>
  <c r="C204" i="2"/>
  <c r="D204" i="2"/>
  <c r="E204" i="2"/>
  <c r="F204" i="2"/>
  <c r="G204" i="2"/>
  <c r="H204" i="2"/>
  <c r="I204" i="2"/>
  <c r="J204" i="2"/>
  <c r="K204" i="2"/>
  <c r="A205" i="2"/>
  <c r="B205" i="2"/>
  <c r="C205" i="2"/>
  <c r="D205" i="2"/>
  <c r="E205" i="2"/>
  <c r="F205" i="2"/>
  <c r="G205" i="2"/>
  <c r="H205" i="2"/>
  <c r="I205" i="2"/>
  <c r="J205" i="2"/>
  <c r="K205" i="2"/>
  <c r="A187" i="2"/>
  <c r="B187" i="2"/>
  <c r="C187" i="2"/>
  <c r="D187" i="2"/>
  <c r="E187" i="2"/>
  <c r="F187" i="2"/>
  <c r="G187" i="2"/>
  <c r="H187" i="2"/>
  <c r="I187" i="2"/>
  <c r="J187" i="2"/>
  <c r="K187" i="2"/>
  <c r="A188" i="2"/>
  <c r="B188" i="2"/>
  <c r="C188" i="2"/>
  <c r="D188" i="2"/>
  <c r="E188" i="2"/>
  <c r="F188" i="2"/>
  <c r="G188" i="2"/>
  <c r="H188" i="2"/>
  <c r="I188" i="2"/>
  <c r="J188" i="2"/>
  <c r="K188" i="2"/>
  <c r="A189" i="2"/>
  <c r="B189" i="2"/>
  <c r="C189" i="2"/>
  <c r="D189" i="2"/>
  <c r="E189" i="2"/>
  <c r="F189" i="2"/>
  <c r="G189" i="2"/>
  <c r="H189" i="2"/>
  <c r="I189" i="2"/>
  <c r="J189" i="2"/>
  <c r="K189" i="2"/>
  <c r="A190" i="2"/>
  <c r="B190" i="2"/>
  <c r="C190" i="2"/>
  <c r="D190" i="2"/>
  <c r="E190" i="2"/>
  <c r="F190" i="2"/>
  <c r="G190" i="2"/>
  <c r="H190" i="2"/>
  <c r="I190" i="2"/>
  <c r="J190" i="2"/>
  <c r="K190" i="2"/>
  <c r="A191" i="2"/>
  <c r="B191" i="2"/>
  <c r="C191" i="2"/>
  <c r="D191" i="2"/>
  <c r="E191" i="2"/>
  <c r="F191" i="2"/>
  <c r="G191" i="2"/>
  <c r="H191" i="2"/>
  <c r="I191" i="2"/>
  <c r="J191" i="2"/>
  <c r="K191" i="2"/>
  <c r="A192" i="2"/>
  <c r="B192" i="2"/>
  <c r="C192" i="2"/>
  <c r="D192" i="2"/>
  <c r="E192" i="2"/>
  <c r="F192" i="2"/>
  <c r="G192" i="2"/>
  <c r="H192" i="2"/>
  <c r="I192" i="2"/>
  <c r="J192" i="2"/>
  <c r="K192" i="2"/>
  <c r="A193" i="2"/>
  <c r="B193" i="2"/>
  <c r="C193" i="2"/>
  <c r="D193" i="2"/>
  <c r="E193" i="2"/>
  <c r="F193" i="2"/>
  <c r="G193" i="2"/>
  <c r="H193" i="2"/>
  <c r="I193" i="2"/>
  <c r="J193" i="2"/>
  <c r="K193" i="2"/>
  <c r="A169" i="2"/>
  <c r="B169" i="2"/>
  <c r="C169" i="2"/>
  <c r="D169" i="2"/>
  <c r="E169" i="2"/>
  <c r="F169" i="2"/>
  <c r="G169" i="2"/>
  <c r="H169" i="2"/>
  <c r="I169" i="2"/>
  <c r="J169" i="2"/>
  <c r="K169" i="2"/>
  <c r="A170" i="2"/>
  <c r="B170" i="2"/>
  <c r="C170" i="2"/>
  <c r="D170" i="2"/>
  <c r="E170" i="2"/>
  <c r="F170" i="2"/>
  <c r="G170" i="2"/>
  <c r="H170" i="2"/>
  <c r="I170" i="2"/>
  <c r="J170" i="2"/>
  <c r="K170" i="2"/>
  <c r="A173" i="2"/>
  <c r="B173" i="2"/>
  <c r="C173" i="2"/>
  <c r="D173" i="2"/>
  <c r="E173" i="2"/>
  <c r="F173" i="2"/>
  <c r="G173" i="2"/>
  <c r="H173" i="2"/>
  <c r="I173" i="2"/>
  <c r="J173" i="2"/>
  <c r="K173" i="2"/>
  <c r="A174" i="2"/>
  <c r="B174" i="2"/>
  <c r="C174" i="2"/>
  <c r="D174" i="2"/>
  <c r="E174" i="2"/>
  <c r="F174" i="2"/>
  <c r="G174" i="2"/>
  <c r="H174" i="2"/>
  <c r="I174" i="2"/>
  <c r="J174" i="2"/>
  <c r="K174" i="2"/>
  <c r="A163" i="2"/>
  <c r="B163" i="2"/>
  <c r="C163" i="2"/>
  <c r="D163" i="2"/>
  <c r="E163" i="2"/>
  <c r="F163" i="2"/>
  <c r="G163" i="2"/>
  <c r="H163" i="2"/>
  <c r="I163" i="2"/>
  <c r="J163" i="2"/>
  <c r="K163" i="2"/>
  <c r="A164" i="2"/>
  <c r="B164" i="2"/>
  <c r="C164" i="2"/>
  <c r="D164" i="2"/>
  <c r="E164" i="2"/>
  <c r="F164" i="2"/>
  <c r="G164" i="2"/>
  <c r="H164" i="2"/>
  <c r="I164" i="2"/>
  <c r="J164" i="2"/>
  <c r="K164" i="2"/>
  <c r="A165" i="2"/>
  <c r="B165" i="2"/>
  <c r="C165" i="2"/>
  <c r="D165" i="2"/>
  <c r="E165" i="2"/>
  <c r="F165" i="2"/>
  <c r="G165" i="2"/>
  <c r="H165" i="2"/>
  <c r="I165" i="2"/>
  <c r="J165" i="2"/>
  <c r="K165" i="2"/>
  <c r="A156" i="2"/>
  <c r="B156" i="2"/>
  <c r="C156" i="2"/>
  <c r="D156" i="2"/>
  <c r="E156" i="2"/>
  <c r="F156" i="2"/>
  <c r="G156" i="2"/>
  <c r="H156" i="2"/>
  <c r="I156" i="2"/>
  <c r="J156" i="2"/>
  <c r="K156" i="2"/>
  <c r="A157" i="2"/>
  <c r="B157" i="2"/>
  <c r="C157" i="2"/>
  <c r="D157" i="2"/>
  <c r="E157" i="2"/>
  <c r="F157" i="2"/>
  <c r="G157" i="2"/>
  <c r="H157" i="2"/>
  <c r="I157" i="2"/>
  <c r="J157" i="2"/>
  <c r="K157" i="2"/>
  <c r="A158" i="2"/>
  <c r="B158" i="2"/>
  <c r="C158" i="2"/>
  <c r="D158" i="2"/>
  <c r="E158" i="2"/>
  <c r="F158" i="2"/>
  <c r="G158" i="2"/>
  <c r="H158" i="2"/>
  <c r="I158" i="2"/>
  <c r="J158" i="2"/>
  <c r="K158" i="2"/>
  <c r="G58" i="4" l="1"/>
  <c r="J58" i="4"/>
  <c r="F58" i="4"/>
  <c r="I58" i="4"/>
  <c r="H58" i="4"/>
  <c r="E58" i="4"/>
  <c r="K58" i="4"/>
  <c r="C58" i="4"/>
  <c r="D58" i="4"/>
  <c r="K69" i="4"/>
  <c r="C69" i="4"/>
  <c r="E69" i="4"/>
  <c r="H69" i="4"/>
  <c r="F69" i="4"/>
  <c r="I69" i="4"/>
  <c r="D69" i="4"/>
  <c r="G69" i="4"/>
  <c r="J69" i="4"/>
  <c r="D175" i="2"/>
  <c r="K175" i="2"/>
  <c r="C242" i="2"/>
  <c r="C246" i="2"/>
  <c r="E175" i="2"/>
  <c r="I175" i="2"/>
  <c r="G242" i="2"/>
  <c r="F242" i="2"/>
  <c r="F175" i="2"/>
  <c r="H242" i="2"/>
  <c r="C175" i="2"/>
  <c r="J175" i="2"/>
  <c r="K242" i="2"/>
  <c r="E242" i="2"/>
  <c r="H175" i="2"/>
  <c r="J242" i="2"/>
  <c r="D242" i="2"/>
  <c r="G175" i="2"/>
  <c r="I242" i="2"/>
  <c r="F28" i="7"/>
  <c r="G28" i="7"/>
  <c r="H28" i="7"/>
  <c r="I28" i="7"/>
  <c r="J28" i="7"/>
  <c r="A7" i="6"/>
  <c r="B7" i="6"/>
  <c r="C7" i="6"/>
  <c r="C13" i="6" s="1"/>
  <c r="D7" i="6"/>
  <c r="E7" i="6"/>
  <c r="F7" i="6"/>
  <c r="G7" i="6"/>
  <c r="H7" i="6"/>
  <c r="I7" i="6"/>
  <c r="J7" i="6"/>
  <c r="K7" i="6"/>
  <c r="A44" i="5"/>
  <c r="B44" i="5"/>
  <c r="C44" i="5"/>
  <c r="D44" i="5"/>
  <c r="E44" i="5"/>
  <c r="F44" i="5"/>
  <c r="G44" i="5"/>
  <c r="H44" i="5"/>
  <c r="I44" i="5"/>
  <c r="J44" i="5"/>
  <c r="K44" i="5"/>
  <c r="A23" i="5"/>
  <c r="B23" i="5"/>
  <c r="C23" i="5"/>
  <c r="D23" i="5"/>
  <c r="E23" i="5"/>
  <c r="F23" i="5"/>
  <c r="G23" i="5"/>
  <c r="H23" i="5"/>
  <c r="I23" i="5"/>
  <c r="J23" i="5"/>
  <c r="K23" i="5"/>
  <c r="A7" i="5"/>
  <c r="B7" i="5"/>
  <c r="C7" i="5"/>
  <c r="D7" i="5"/>
  <c r="E7" i="5"/>
  <c r="F7" i="5"/>
  <c r="G7" i="5"/>
  <c r="H7" i="5"/>
  <c r="I7" i="5"/>
  <c r="J7" i="5"/>
  <c r="K7" i="5"/>
  <c r="A38" i="4"/>
  <c r="B38" i="4"/>
  <c r="C38" i="4"/>
  <c r="D38" i="4"/>
  <c r="E38" i="4"/>
  <c r="F38" i="4"/>
  <c r="G38" i="4"/>
  <c r="H38" i="4"/>
  <c r="I38" i="4"/>
  <c r="J38" i="4"/>
  <c r="K38" i="4"/>
  <c r="A39" i="4"/>
  <c r="B39" i="4"/>
  <c r="C39" i="4"/>
  <c r="D39" i="4"/>
  <c r="E39" i="4"/>
  <c r="F39" i="4"/>
  <c r="G39" i="4"/>
  <c r="H39" i="4"/>
  <c r="I39" i="4"/>
  <c r="J39" i="4"/>
  <c r="K39" i="4"/>
  <c r="A17" i="4"/>
  <c r="B17" i="4"/>
  <c r="C17" i="4"/>
  <c r="D17" i="4"/>
  <c r="E17" i="4"/>
  <c r="F17" i="4"/>
  <c r="G17" i="4"/>
  <c r="H17" i="4"/>
  <c r="I17" i="4"/>
  <c r="J17" i="4"/>
  <c r="K17" i="4"/>
  <c r="A18" i="4"/>
  <c r="B18" i="4"/>
  <c r="C18" i="4"/>
  <c r="D18" i="4"/>
  <c r="E18" i="4"/>
  <c r="F18" i="4"/>
  <c r="G18" i="4"/>
  <c r="H18" i="4"/>
  <c r="I18" i="4"/>
  <c r="J18" i="4"/>
  <c r="K18" i="4"/>
  <c r="A176" i="3"/>
  <c r="B176" i="3"/>
  <c r="C176" i="3"/>
  <c r="C177" i="3" s="1"/>
  <c r="D176" i="3"/>
  <c r="D177" i="3" s="1"/>
  <c r="E176" i="3"/>
  <c r="E177" i="3" s="1"/>
  <c r="F176" i="3"/>
  <c r="F177" i="3" s="1"/>
  <c r="G176" i="3"/>
  <c r="G177" i="3" s="1"/>
  <c r="H176" i="3"/>
  <c r="H177" i="3" s="1"/>
  <c r="I176" i="3"/>
  <c r="I177" i="3" s="1"/>
  <c r="J176" i="3"/>
  <c r="J177" i="3" s="1"/>
  <c r="K176" i="3"/>
  <c r="K177" i="3" s="1"/>
  <c r="A166" i="3"/>
  <c r="B166" i="3"/>
  <c r="C166" i="3"/>
  <c r="D166" i="3"/>
  <c r="E166" i="3"/>
  <c r="F166" i="3"/>
  <c r="G166" i="3"/>
  <c r="H166" i="3"/>
  <c r="I166" i="3"/>
  <c r="J166" i="3"/>
  <c r="K166" i="3"/>
  <c r="A151" i="3"/>
  <c r="B151" i="3"/>
  <c r="C151" i="3"/>
  <c r="D151" i="3"/>
  <c r="E151" i="3"/>
  <c r="F151" i="3"/>
  <c r="G151" i="3"/>
  <c r="H151" i="3"/>
  <c r="I151" i="3"/>
  <c r="J151" i="3"/>
  <c r="K151" i="3"/>
  <c r="A152" i="3"/>
  <c r="B152" i="3"/>
  <c r="C152" i="3"/>
  <c r="D152" i="3"/>
  <c r="E152" i="3"/>
  <c r="F152" i="3"/>
  <c r="G152" i="3"/>
  <c r="H152" i="3"/>
  <c r="I152" i="3"/>
  <c r="J152" i="3"/>
  <c r="K152" i="3"/>
  <c r="A153" i="3"/>
  <c r="B153" i="3"/>
  <c r="C153" i="3"/>
  <c r="D153" i="3"/>
  <c r="E153" i="3"/>
  <c r="F153" i="3"/>
  <c r="G153" i="3"/>
  <c r="H153" i="3"/>
  <c r="I153" i="3"/>
  <c r="J153" i="3"/>
  <c r="K153" i="3"/>
  <c r="A154" i="3"/>
  <c r="B154" i="3"/>
  <c r="C154" i="3"/>
  <c r="D154" i="3"/>
  <c r="E154" i="3"/>
  <c r="F154" i="3"/>
  <c r="G154" i="3"/>
  <c r="H154" i="3"/>
  <c r="I154" i="3"/>
  <c r="J154" i="3"/>
  <c r="K154" i="3"/>
  <c r="A139" i="3"/>
  <c r="B139" i="3"/>
  <c r="C139" i="3"/>
  <c r="D139" i="3"/>
  <c r="E139" i="3"/>
  <c r="F139" i="3"/>
  <c r="G139" i="3"/>
  <c r="H139" i="3"/>
  <c r="I139" i="3"/>
  <c r="J139" i="3"/>
  <c r="K139" i="3"/>
  <c r="A124" i="3"/>
  <c r="B124" i="3"/>
  <c r="C124" i="3"/>
  <c r="D124" i="3"/>
  <c r="E124" i="3"/>
  <c r="F124" i="3"/>
  <c r="G124" i="3"/>
  <c r="H124" i="3"/>
  <c r="I124" i="3"/>
  <c r="J124" i="3"/>
  <c r="K124" i="3"/>
  <c r="A125" i="3"/>
  <c r="B125" i="3"/>
  <c r="C125" i="3"/>
  <c r="D125" i="3"/>
  <c r="E125" i="3"/>
  <c r="F125" i="3"/>
  <c r="G125" i="3"/>
  <c r="H125" i="3"/>
  <c r="I125" i="3"/>
  <c r="J125" i="3"/>
  <c r="K125" i="3"/>
  <c r="A126" i="3"/>
  <c r="B126" i="3"/>
  <c r="C126" i="3"/>
  <c r="D126" i="3"/>
  <c r="E126" i="3"/>
  <c r="F126" i="3"/>
  <c r="G126" i="3"/>
  <c r="H126" i="3"/>
  <c r="I126" i="3"/>
  <c r="J126" i="3"/>
  <c r="K126" i="3"/>
  <c r="A111" i="3"/>
  <c r="B111" i="3"/>
  <c r="C111" i="3"/>
  <c r="D111" i="3"/>
  <c r="E111" i="3"/>
  <c r="F111" i="3"/>
  <c r="G111" i="3"/>
  <c r="H111" i="3"/>
  <c r="I111" i="3"/>
  <c r="J111" i="3"/>
  <c r="K111" i="3"/>
  <c r="A96" i="3"/>
  <c r="B96" i="3"/>
  <c r="C96" i="3"/>
  <c r="D96" i="3"/>
  <c r="E96" i="3"/>
  <c r="F96" i="3"/>
  <c r="G96" i="3"/>
  <c r="H96" i="3"/>
  <c r="I96" i="3"/>
  <c r="J96" i="3"/>
  <c r="K96" i="3"/>
  <c r="A97" i="3"/>
  <c r="B97" i="3"/>
  <c r="C97" i="3"/>
  <c r="D97" i="3"/>
  <c r="E97" i="3"/>
  <c r="F97" i="3"/>
  <c r="G97" i="3"/>
  <c r="H97" i="3"/>
  <c r="I97" i="3"/>
  <c r="J97" i="3"/>
  <c r="K97" i="3"/>
  <c r="A98" i="3"/>
  <c r="B98" i="3"/>
  <c r="C98" i="3"/>
  <c r="D98" i="3"/>
  <c r="E98" i="3"/>
  <c r="F98" i="3"/>
  <c r="G98" i="3"/>
  <c r="H98" i="3"/>
  <c r="I98" i="3"/>
  <c r="J98" i="3"/>
  <c r="K98" i="3"/>
  <c r="A62" i="3"/>
  <c r="B62" i="3"/>
  <c r="C62" i="3"/>
  <c r="D62" i="3"/>
  <c r="E62" i="3"/>
  <c r="F62" i="3"/>
  <c r="G62" i="3"/>
  <c r="H62" i="3"/>
  <c r="I62" i="3"/>
  <c r="J62" i="3"/>
  <c r="K62" i="3"/>
  <c r="A63" i="3"/>
  <c r="B63" i="3"/>
  <c r="C63" i="3"/>
  <c r="D63" i="3"/>
  <c r="E63" i="3"/>
  <c r="F63" i="3"/>
  <c r="G63" i="3"/>
  <c r="H63" i="3"/>
  <c r="I63" i="3"/>
  <c r="J63" i="3"/>
  <c r="K63" i="3"/>
  <c r="A64" i="3"/>
  <c r="B64" i="3"/>
  <c r="C64" i="3"/>
  <c r="D64" i="3"/>
  <c r="E64" i="3"/>
  <c r="F64" i="3"/>
  <c r="G64" i="3"/>
  <c r="H64" i="3"/>
  <c r="I64" i="3"/>
  <c r="J64" i="3"/>
  <c r="K64" i="3"/>
  <c r="A65" i="3"/>
  <c r="B65" i="3"/>
  <c r="C65" i="3"/>
  <c r="D65" i="3"/>
  <c r="E65" i="3"/>
  <c r="F65" i="3"/>
  <c r="G65" i="3"/>
  <c r="H65" i="3"/>
  <c r="I65" i="3"/>
  <c r="J65" i="3"/>
  <c r="K65" i="3"/>
  <c r="A66" i="3"/>
  <c r="B66" i="3"/>
  <c r="C66" i="3"/>
  <c r="D66" i="3"/>
  <c r="E66" i="3"/>
  <c r="F66" i="3"/>
  <c r="G66" i="3"/>
  <c r="H66" i="3"/>
  <c r="I66" i="3"/>
  <c r="J66" i="3"/>
  <c r="K66" i="3"/>
  <c r="A67" i="3"/>
  <c r="B67" i="3"/>
  <c r="C67" i="3"/>
  <c r="D67" i="3"/>
  <c r="E67" i="3"/>
  <c r="F67" i="3"/>
  <c r="G67" i="3"/>
  <c r="H67" i="3"/>
  <c r="I67" i="3"/>
  <c r="J67" i="3"/>
  <c r="K67" i="3"/>
  <c r="A68" i="3"/>
  <c r="B68" i="3"/>
  <c r="C68" i="3"/>
  <c r="D68" i="3"/>
  <c r="E68" i="3"/>
  <c r="F68" i="3"/>
  <c r="G68" i="3"/>
  <c r="H68" i="3"/>
  <c r="I68" i="3"/>
  <c r="J68" i="3"/>
  <c r="K68" i="3"/>
  <c r="A69" i="3"/>
  <c r="B69" i="3"/>
  <c r="C69" i="3"/>
  <c r="D69" i="3"/>
  <c r="E69" i="3"/>
  <c r="F69" i="3"/>
  <c r="G69" i="3"/>
  <c r="H69" i="3"/>
  <c r="I69" i="3"/>
  <c r="J69" i="3"/>
  <c r="K69" i="3"/>
  <c r="A70" i="3"/>
  <c r="B70" i="3"/>
  <c r="C70" i="3"/>
  <c r="D70" i="3"/>
  <c r="E70" i="3"/>
  <c r="F70" i="3"/>
  <c r="G70" i="3"/>
  <c r="H70" i="3"/>
  <c r="I70" i="3"/>
  <c r="J70" i="3"/>
  <c r="K70" i="3"/>
  <c r="A46" i="3"/>
  <c r="B46" i="3"/>
  <c r="C46" i="3"/>
  <c r="D46" i="3"/>
  <c r="E46" i="3"/>
  <c r="F46" i="3"/>
  <c r="G46" i="3"/>
  <c r="H46" i="3"/>
  <c r="I46" i="3"/>
  <c r="J46" i="3"/>
  <c r="K46" i="3"/>
  <c r="A29" i="3"/>
  <c r="B29" i="3"/>
  <c r="C29" i="3"/>
  <c r="D29" i="3"/>
  <c r="E29" i="3"/>
  <c r="F29" i="3"/>
  <c r="G29" i="3"/>
  <c r="H29" i="3"/>
  <c r="I29" i="3"/>
  <c r="J29" i="3"/>
  <c r="K29" i="3"/>
  <c r="A30" i="3"/>
  <c r="B30" i="3"/>
  <c r="C30" i="3"/>
  <c r="D30" i="3"/>
  <c r="E30" i="3"/>
  <c r="F30" i="3"/>
  <c r="G30" i="3"/>
  <c r="H30" i="3"/>
  <c r="I30" i="3"/>
  <c r="J30" i="3"/>
  <c r="K30" i="3"/>
  <c r="A379" i="2"/>
  <c r="B379" i="2"/>
  <c r="C379" i="2"/>
  <c r="D379" i="2"/>
  <c r="E379" i="2"/>
  <c r="F379" i="2"/>
  <c r="G379" i="2"/>
  <c r="H379" i="2"/>
  <c r="I379" i="2"/>
  <c r="J379" i="2"/>
  <c r="K379" i="2"/>
  <c r="A380" i="2"/>
  <c r="B380" i="2"/>
  <c r="C380" i="2"/>
  <c r="D380" i="2"/>
  <c r="E380" i="2"/>
  <c r="F380" i="2"/>
  <c r="G380" i="2"/>
  <c r="H380" i="2"/>
  <c r="I380" i="2"/>
  <c r="J380" i="2"/>
  <c r="K380" i="2"/>
  <c r="A328" i="2"/>
  <c r="B328" i="2"/>
  <c r="C328" i="2"/>
  <c r="D328" i="2"/>
  <c r="E328" i="2"/>
  <c r="F328" i="2"/>
  <c r="G328" i="2"/>
  <c r="H328" i="2"/>
  <c r="I328" i="2"/>
  <c r="J328" i="2"/>
  <c r="K328" i="2"/>
  <c r="A252" i="2"/>
  <c r="B252" i="2"/>
  <c r="C252" i="2"/>
  <c r="D252" i="2"/>
  <c r="E252" i="2"/>
  <c r="F252" i="2"/>
  <c r="G252" i="2"/>
  <c r="H252" i="2"/>
  <c r="I252" i="2"/>
  <c r="J252" i="2"/>
  <c r="K252" i="2"/>
  <c r="A181" i="2"/>
  <c r="B181" i="2"/>
  <c r="C181" i="2"/>
  <c r="D181" i="2"/>
  <c r="E181" i="2"/>
  <c r="F181" i="2"/>
  <c r="G181" i="2"/>
  <c r="H181" i="2"/>
  <c r="I181" i="2"/>
  <c r="J181" i="2"/>
  <c r="K181" i="2"/>
  <c r="A182" i="2"/>
  <c r="B182" i="2"/>
  <c r="C182" i="2"/>
  <c r="D182" i="2"/>
  <c r="E182" i="2"/>
  <c r="F182" i="2"/>
  <c r="G182" i="2"/>
  <c r="H182" i="2"/>
  <c r="I182" i="2"/>
  <c r="J182" i="2"/>
  <c r="K182" i="2"/>
  <c r="A183" i="2"/>
  <c r="B183" i="2"/>
  <c r="C183" i="2"/>
  <c r="D183" i="2"/>
  <c r="E183" i="2"/>
  <c r="F183" i="2"/>
  <c r="G183" i="2"/>
  <c r="H183" i="2"/>
  <c r="I183" i="2"/>
  <c r="J183" i="2"/>
  <c r="K183" i="2"/>
  <c r="A184" i="2"/>
  <c r="B184" i="2"/>
  <c r="C184" i="2"/>
  <c r="D184" i="2"/>
  <c r="E184" i="2"/>
  <c r="F184" i="2"/>
  <c r="G184" i="2"/>
  <c r="H184" i="2"/>
  <c r="I184" i="2"/>
  <c r="J184" i="2"/>
  <c r="K184" i="2"/>
  <c r="A185" i="2"/>
  <c r="B185" i="2"/>
  <c r="C185" i="2"/>
  <c r="D185" i="2"/>
  <c r="E185" i="2"/>
  <c r="F185" i="2"/>
  <c r="G185" i="2"/>
  <c r="H185" i="2"/>
  <c r="I185" i="2"/>
  <c r="J185" i="2"/>
  <c r="K185" i="2"/>
  <c r="A186" i="2"/>
  <c r="B186" i="2"/>
  <c r="C186" i="2"/>
  <c r="D186" i="2"/>
  <c r="E186" i="2"/>
  <c r="F186" i="2"/>
  <c r="G186" i="2"/>
  <c r="H186" i="2"/>
  <c r="I186" i="2"/>
  <c r="J186" i="2"/>
  <c r="K186" i="2"/>
  <c r="A168" i="2"/>
  <c r="B168" i="2"/>
  <c r="C168" i="2"/>
  <c r="C171" i="2" s="1"/>
  <c r="D168" i="2"/>
  <c r="D171" i="2" s="1"/>
  <c r="E168" i="2"/>
  <c r="E171" i="2" s="1"/>
  <c r="F168" i="2"/>
  <c r="F171" i="2" s="1"/>
  <c r="G168" i="2"/>
  <c r="G171" i="2" s="1"/>
  <c r="H168" i="2"/>
  <c r="H171" i="2" s="1"/>
  <c r="I168" i="2"/>
  <c r="I171" i="2" s="1"/>
  <c r="J168" i="2"/>
  <c r="J171" i="2" s="1"/>
  <c r="K168" i="2"/>
  <c r="K171" i="2" s="1"/>
  <c r="A161" i="2"/>
  <c r="B161" i="2"/>
  <c r="C161" i="2"/>
  <c r="D161" i="2"/>
  <c r="E161" i="2"/>
  <c r="F161" i="2"/>
  <c r="G161" i="2"/>
  <c r="H161" i="2"/>
  <c r="I161" i="2"/>
  <c r="J161" i="2"/>
  <c r="K161" i="2"/>
  <c r="A162" i="2"/>
  <c r="B162" i="2"/>
  <c r="C162" i="2"/>
  <c r="D162" i="2"/>
  <c r="E162" i="2"/>
  <c r="F162" i="2"/>
  <c r="G162" i="2"/>
  <c r="H162" i="2"/>
  <c r="I162" i="2"/>
  <c r="J162" i="2"/>
  <c r="K162" i="2"/>
  <c r="A145" i="2"/>
  <c r="B145" i="2"/>
  <c r="C145" i="2"/>
  <c r="D145" i="2"/>
  <c r="E145" i="2"/>
  <c r="F145" i="2"/>
  <c r="G145" i="2"/>
  <c r="H145" i="2"/>
  <c r="I145" i="2"/>
  <c r="J145" i="2"/>
  <c r="K145" i="2"/>
  <c r="A146" i="2"/>
  <c r="B146" i="2"/>
  <c r="C146" i="2"/>
  <c r="D146" i="2"/>
  <c r="E146" i="2"/>
  <c r="F146" i="2"/>
  <c r="G146" i="2"/>
  <c r="H146" i="2"/>
  <c r="I146" i="2"/>
  <c r="J146" i="2"/>
  <c r="K146" i="2"/>
  <c r="A147" i="2"/>
  <c r="B147" i="2"/>
  <c r="C147" i="2"/>
  <c r="D147" i="2"/>
  <c r="E147" i="2"/>
  <c r="F147" i="2"/>
  <c r="G147" i="2"/>
  <c r="H147" i="2"/>
  <c r="I147" i="2"/>
  <c r="J147" i="2"/>
  <c r="K147" i="2"/>
  <c r="A148" i="2"/>
  <c r="B148" i="2"/>
  <c r="C148" i="2"/>
  <c r="D148" i="2"/>
  <c r="E148" i="2"/>
  <c r="F148" i="2"/>
  <c r="G148" i="2"/>
  <c r="H148" i="2"/>
  <c r="I148" i="2"/>
  <c r="J148" i="2"/>
  <c r="K148" i="2"/>
  <c r="A149" i="2"/>
  <c r="B149" i="2"/>
  <c r="C149" i="2"/>
  <c r="D149" i="2"/>
  <c r="E149" i="2"/>
  <c r="F149" i="2"/>
  <c r="G149" i="2"/>
  <c r="H149" i="2"/>
  <c r="I149" i="2"/>
  <c r="J149" i="2"/>
  <c r="K149" i="2"/>
  <c r="A150" i="2"/>
  <c r="B150" i="2"/>
  <c r="C150" i="2"/>
  <c r="D150" i="2"/>
  <c r="E150" i="2"/>
  <c r="F150" i="2"/>
  <c r="G150" i="2"/>
  <c r="H150" i="2"/>
  <c r="I150" i="2"/>
  <c r="J150" i="2"/>
  <c r="K150" i="2"/>
  <c r="A151" i="2"/>
  <c r="B151" i="2"/>
  <c r="C151" i="2"/>
  <c r="D151" i="2"/>
  <c r="E151" i="2"/>
  <c r="F151" i="2"/>
  <c r="G151" i="2"/>
  <c r="H151" i="2"/>
  <c r="I151" i="2"/>
  <c r="J151" i="2"/>
  <c r="K151" i="2"/>
  <c r="A152" i="2"/>
  <c r="B152" i="2"/>
  <c r="C152" i="2"/>
  <c r="D152" i="2"/>
  <c r="E152" i="2"/>
  <c r="F152" i="2"/>
  <c r="G152" i="2"/>
  <c r="H152" i="2"/>
  <c r="I152" i="2"/>
  <c r="J152" i="2"/>
  <c r="K152" i="2"/>
  <c r="A153" i="2"/>
  <c r="B153" i="2"/>
  <c r="C153" i="2"/>
  <c r="D153" i="2"/>
  <c r="E153" i="2"/>
  <c r="F153" i="2"/>
  <c r="G153" i="2"/>
  <c r="H153" i="2"/>
  <c r="I153" i="2"/>
  <c r="J153" i="2"/>
  <c r="K153" i="2"/>
  <c r="A154" i="2"/>
  <c r="B154" i="2"/>
  <c r="C154" i="2"/>
  <c r="D154" i="2"/>
  <c r="E154" i="2"/>
  <c r="F154" i="2"/>
  <c r="G154" i="2"/>
  <c r="H154" i="2"/>
  <c r="I154" i="2"/>
  <c r="J154" i="2"/>
  <c r="K154" i="2"/>
  <c r="A155" i="2"/>
  <c r="B155" i="2"/>
  <c r="C155" i="2"/>
  <c r="D155" i="2"/>
  <c r="E155" i="2"/>
  <c r="F155" i="2"/>
  <c r="G155" i="2"/>
  <c r="H155" i="2"/>
  <c r="I155" i="2"/>
  <c r="J155" i="2"/>
  <c r="K155" i="2"/>
  <c r="A135" i="2"/>
  <c r="B135" i="2"/>
  <c r="C135" i="2"/>
  <c r="D135" i="2"/>
  <c r="E135" i="2"/>
  <c r="F135" i="2"/>
  <c r="G135" i="2"/>
  <c r="H135" i="2"/>
  <c r="I135" i="2"/>
  <c r="J135" i="2"/>
  <c r="K135" i="2"/>
  <c r="A136" i="2"/>
  <c r="B136" i="2"/>
  <c r="C136" i="2"/>
  <c r="D136" i="2"/>
  <c r="E136" i="2"/>
  <c r="F136" i="2"/>
  <c r="G136" i="2"/>
  <c r="H136" i="2"/>
  <c r="I136" i="2"/>
  <c r="J136" i="2"/>
  <c r="K136" i="2"/>
  <c r="A137" i="2"/>
  <c r="B137" i="2"/>
  <c r="C137" i="2"/>
  <c r="D137" i="2"/>
  <c r="E137" i="2"/>
  <c r="F137" i="2"/>
  <c r="G137" i="2"/>
  <c r="H137" i="2"/>
  <c r="I137" i="2"/>
  <c r="J137" i="2"/>
  <c r="K137" i="2"/>
  <c r="A138" i="2"/>
  <c r="B138" i="2"/>
  <c r="C138" i="2"/>
  <c r="D138" i="2"/>
  <c r="E138" i="2"/>
  <c r="F138" i="2"/>
  <c r="G138" i="2"/>
  <c r="H138" i="2"/>
  <c r="I138" i="2"/>
  <c r="J138" i="2"/>
  <c r="K138" i="2"/>
  <c r="A139" i="2"/>
  <c r="B139" i="2"/>
  <c r="C139" i="2"/>
  <c r="D139" i="2"/>
  <c r="E139" i="2"/>
  <c r="F139" i="2"/>
  <c r="G139" i="2"/>
  <c r="H139" i="2"/>
  <c r="I139" i="2"/>
  <c r="J139" i="2"/>
  <c r="K139" i="2"/>
  <c r="F29" i="4" l="1"/>
  <c r="C29" i="4"/>
  <c r="G29" i="4"/>
  <c r="E29" i="4"/>
  <c r="K29" i="4"/>
  <c r="D29" i="4"/>
  <c r="J29" i="4"/>
  <c r="I29" i="4"/>
  <c r="H29" i="4"/>
  <c r="C194" i="2"/>
  <c r="C166" i="2"/>
  <c r="C25" i="9"/>
  <c r="D25" i="9"/>
  <c r="E25" i="9"/>
  <c r="F25" i="9"/>
  <c r="G25" i="9"/>
  <c r="H25" i="9"/>
  <c r="I25" i="9"/>
  <c r="J25" i="9"/>
  <c r="K25" i="9"/>
  <c r="C10" i="9"/>
  <c r="D10" i="9"/>
  <c r="E10" i="9"/>
  <c r="F10" i="9"/>
  <c r="G10" i="9"/>
  <c r="H10" i="9"/>
  <c r="I10" i="9"/>
  <c r="J10" i="9"/>
  <c r="K10" i="9"/>
  <c r="C94" i="7" l="1"/>
  <c r="D94" i="7"/>
  <c r="E94" i="7"/>
  <c r="F94" i="7"/>
  <c r="G94" i="7"/>
  <c r="H94" i="7"/>
  <c r="I94" i="7"/>
  <c r="J94" i="7"/>
  <c r="K94" i="7"/>
  <c r="K66" i="9" l="1"/>
  <c r="C66" i="9"/>
  <c r="J66" i="9"/>
  <c r="D66" i="9"/>
  <c r="E66" i="9"/>
  <c r="I66" i="9"/>
  <c r="H66" i="9"/>
  <c r="G66" i="9"/>
  <c r="F66" i="9"/>
  <c r="C11" i="10"/>
  <c r="D11" i="10"/>
  <c r="E11" i="10"/>
  <c r="F11" i="10"/>
  <c r="G11" i="10"/>
  <c r="H11" i="10"/>
  <c r="I11" i="10"/>
  <c r="J11" i="10"/>
  <c r="K11" i="10"/>
  <c r="C55" i="9"/>
  <c r="C52" i="9"/>
  <c r="D52" i="9"/>
  <c r="E52" i="9"/>
  <c r="F52" i="9"/>
  <c r="G52" i="9"/>
  <c r="H52" i="9"/>
  <c r="I52" i="9"/>
  <c r="J52" i="9"/>
  <c r="K52" i="9"/>
  <c r="C79" i="7"/>
  <c r="D79" i="7"/>
  <c r="E79" i="7"/>
  <c r="F79" i="7"/>
  <c r="G79" i="7"/>
  <c r="H79" i="7"/>
  <c r="I79" i="7"/>
  <c r="J79" i="7"/>
  <c r="K79" i="7"/>
  <c r="A31" i="4"/>
  <c r="B31" i="4"/>
  <c r="C31" i="4"/>
  <c r="C33" i="4" s="1"/>
  <c r="D31" i="4"/>
  <c r="E31" i="4"/>
  <c r="F31" i="4"/>
  <c r="G31" i="4"/>
  <c r="H31" i="4"/>
  <c r="I31" i="4"/>
  <c r="J31" i="4"/>
  <c r="K31" i="4"/>
  <c r="A35" i="4"/>
  <c r="B35" i="4"/>
  <c r="C35" i="4"/>
  <c r="D35" i="4"/>
  <c r="E35" i="4"/>
  <c r="F35" i="4"/>
  <c r="G35" i="4"/>
  <c r="H35" i="4"/>
  <c r="I35" i="4"/>
  <c r="J35" i="4"/>
  <c r="K35" i="4"/>
  <c r="A36" i="4"/>
  <c r="B36" i="4"/>
  <c r="C36" i="4"/>
  <c r="D36" i="4"/>
  <c r="E36" i="4"/>
  <c r="F36" i="4"/>
  <c r="G36" i="4"/>
  <c r="H36" i="4"/>
  <c r="I36" i="4"/>
  <c r="J36" i="4"/>
  <c r="K36" i="4"/>
  <c r="A37" i="4"/>
  <c r="B37" i="4"/>
  <c r="C37" i="4"/>
  <c r="D37" i="4"/>
  <c r="E37" i="4"/>
  <c r="F37" i="4"/>
  <c r="G37" i="4"/>
  <c r="H37" i="4"/>
  <c r="I37" i="4"/>
  <c r="J37" i="4"/>
  <c r="K37" i="4"/>
  <c r="A7" i="4"/>
  <c r="B7" i="4"/>
  <c r="C7" i="4"/>
  <c r="C13" i="4" s="1"/>
  <c r="D7" i="4"/>
  <c r="E7" i="4"/>
  <c r="F7" i="4"/>
  <c r="F13" i="4" s="1"/>
  <c r="G7" i="4"/>
  <c r="H7" i="4"/>
  <c r="I7" i="4"/>
  <c r="J7" i="4"/>
  <c r="K7" i="4"/>
  <c r="A150" i="3"/>
  <c r="B150" i="3"/>
  <c r="C150" i="3"/>
  <c r="D150" i="3"/>
  <c r="E150" i="3"/>
  <c r="F150" i="3"/>
  <c r="G150" i="3"/>
  <c r="H150" i="3"/>
  <c r="I150" i="3"/>
  <c r="J150" i="3"/>
  <c r="K150" i="3"/>
  <c r="A94" i="3"/>
  <c r="B94" i="3"/>
  <c r="C94" i="3"/>
  <c r="D94" i="3"/>
  <c r="E94" i="3"/>
  <c r="F94" i="3"/>
  <c r="G94" i="3"/>
  <c r="H94" i="3"/>
  <c r="I94" i="3"/>
  <c r="J94" i="3"/>
  <c r="K94" i="3"/>
  <c r="A95" i="3"/>
  <c r="B95" i="3"/>
  <c r="C95" i="3"/>
  <c r="D95" i="3"/>
  <c r="E95" i="3"/>
  <c r="F95" i="3"/>
  <c r="G95" i="3"/>
  <c r="H95" i="3"/>
  <c r="I95" i="3"/>
  <c r="J95" i="3"/>
  <c r="K95" i="3"/>
  <c r="A89" i="3"/>
  <c r="B89" i="3"/>
  <c r="C89" i="3"/>
  <c r="D89" i="3"/>
  <c r="E89" i="3"/>
  <c r="F89" i="3"/>
  <c r="G89" i="3"/>
  <c r="H89" i="3"/>
  <c r="I89" i="3"/>
  <c r="J89" i="3"/>
  <c r="K89" i="3"/>
  <c r="A90" i="3"/>
  <c r="B90" i="3"/>
  <c r="C90" i="3"/>
  <c r="D90" i="3"/>
  <c r="E90" i="3"/>
  <c r="F90" i="3"/>
  <c r="G90" i="3"/>
  <c r="H90" i="3"/>
  <c r="I90" i="3"/>
  <c r="J90" i="3"/>
  <c r="K90" i="3"/>
  <c r="A91" i="3"/>
  <c r="B91" i="3"/>
  <c r="C91" i="3"/>
  <c r="D91" i="3"/>
  <c r="E91" i="3"/>
  <c r="F91" i="3"/>
  <c r="G91" i="3"/>
  <c r="H91" i="3"/>
  <c r="I91" i="3"/>
  <c r="J91" i="3"/>
  <c r="K91" i="3"/>
  <c r="A92" i="3"/>
  <c r="B92" i="3"/>
  <c r="C92" i="3"/>
  <c r="D92" i="3"/>
  <c r="E92" i="3"/>
  <c r="F92" i="3"/>
  <c r="G92" i="3"/>
  <c r="H92" i="3"/>
  <c r="I92" i="3"/>
  <c r="J92" i="3"/>
  <c r="K92" i="3"/>
  <c r="A93" i="3"/>
  <c r="B93" i="3"/>
  <c r="C93" i="3"/>
  <c r="D93" i="3"/>
  <c r="E93" i="3"/>
  <c r="F93" i="3"/>
  <c r="G93" i="3"/>
  <c r="H93" i="3"/>
  <c r="I93" i="3"/>
  <c r="J93" i="3"/>
  <c r="K93" i="3"/>
  <c r="A346" i="2"/>
  <c r="B346" i="2"/>
  <c r="C346" i="2"/>
  <c r="D346" i="2"/>
  <c r="E346" i="2"/>
  <c r="F346" i="2"/>
  <c r="G346" i="2"/>
  <c r="H346" i="2"/>
  <c r="I346" i="2"/>
  <c r="J346" i="2"/>
  <c r="K346" i="2"/>
  <c r="A347" i="2"/>
  <c r="B347" i="2"/>
  <c r="C347" i="2"/>
  <c r="D347" i="2"/>
  <c r="E347" i="2"/>
  <c r="F347" i="2"/>
  <c r="G347" i="2"/>
  <c r="H347" i="2"/>
  <c r="I347" i="2"/>
  <c r="J347" i="2"/>
  <c r="K347" i="2"/>
  <c r="A327" i="2"/>
  <c r="B327" i="2"/>
  <c r="C327" i="2"/>
  <c r="D327" i="2"/>
  <c r="E327" i="2"/>
  <c r="F327" i="2"/>
  <c r="G327" i="2"/>
  <c r="H327" i="2"/>
  <c r="I327" i="2"/>
  <c r="J327" i="2"/>
  <c r="K327" i="2"/>
  <c r="A276" i="2"/>
  <c r="B276" i="2"/>
  <c r="C276" i="2"/>
  <c r="D276" i="2"/>
  <c r="E276" i="2"/>
  <c r="F276" i="2"/>
  <c r="G276" i="2"/>
  <c r="H276" i="2"/>
  <c r="I276" i="2"/>
  <c r="J276" i="2"/>
  <c r="K276" i="2"/>
  <c r="A277" i="2"/>
  <c r="B277" i="2"/>
  <c r="C277" i="2"/>
  <c r="D277" i="2"/>
  <c r="E277" i="2"/>
  <c r="F277" i="2"/>
  <c r="G277" i="2"/>
  <c r="H277" i="2"/>
  <c r="I277" i="2"/>
  <c r="J277" i="2"/>
  <c r="K277" i="2"/>
  <c r="A278" i="2"/>
  <c r="B278" i="2"/>
  <c r="C278" i="2"/>
  <c r="D278" i="2"/>
  <c r="E278" i="2"/>
  <c r="F278" i="2"/>
  <c r="G278" i="2"/>
  <c r="H278" i="2"/>
  <c r="I278" i="2"/>
  <c r="J278" i="2"/>
  <c r="K278" i="2"/>
  <c r="A279" i="2"/>
  <c r="B279" i="2"/>
  <c r="C279" i="2"/>
  <c r="D279" i="2"/>
  <c r="E279" i="2"/>
  <c r="F279" i="2"/>
  <c r="G279" i="2"/>
  <c r="H279" i="2"/>
  <c r="I279" i="2"/>
  <c r="J279" i="2"/>
  <c r="K279" i="2"/>
  <c r="A280" i="2"/>
  <c r="B280" i="2"/>
  <c r="C280" i="2"/>
  <c r="D280" i="2"/>
  <c r="E280" i="2"/>
  <c r="F280" i="2"/>
  <c r="G280" i="2"/>
  <c r="H280" i="2"/>
  <c r="I280" i="2"/>
  <c r="J280" i="2"/>
  <c r="K280" i="2"/>
  <c r="A281" i="2"/>
  <c r="B281" i="2"/>
  <c r="C281" i="2"/>
  <c r="D281" i="2"/>
  <c r="E281" i="2"/>
  <c r="F281" i="2"/>
  <c r="G281" i="2"/>
  <c r="H281" i="2"/>
  <c r="I281" i="2"/>
  <c r="J281" i="2"/>
  <c r="K281" i="2"/>
  <c r="A282" i="2"/>
  <c r="B282" i="2"/>
  <c r="C282" i="2"/>
  <c r="D282" i="2"/>
  <c r="E282" i="2"/>
  <c r="F282" i="2"/>
  <c r="G282" i="2"/>
  <c r="H282" i="2"/>
  <c r="I282" i="2"/>
  <c r="J282" i="2"/>
  <c r="K282" i="2"/>
  <c r="A283" i="2"/>
  <c r="B283" i="2"/>
  <c r="C283" i="2"/>
  <c r="D283" i="2"/>
  <c r="E283" i="2"/>
  <c r="F283" i="2"/>
  <c r="G283" i="2"/>
  <c r="H283" i="2"/>
  <c r="I283" i="2"/>
  <c r="J283" i="2"/>
  <c r="K283" i="2"/>
  <c r="A284" i="2"/>
  <c r="B284" i="2"/>
  <c r="C284" i="2"/>
  <c r="D284" i="2"/>
  <c r="E284" i="2"/>
  <c r="F284" i="2"/>
  <c r="G284" i="2"/>
  <c r="H284" i="2"/>
  <c r="I284" i="2"/>
  <c r="J284" i="2"/>
  <c r="K284" i="2"/>
  <c r="A285" i="2"/>
  <c r="B285" i="2"/>
  <c r="C285" i="2"/>
  <c r="D285" i="2"/>
  <c r="E285" i="2"/>
  <c r="F285" i="2"/>
  <c r="G285" i="2"/>
  <c r="H285" i="2"/>
  <c r="I285" i="2"/>
  <c r="J285" i="2"/>
  <c r="K285" i="2"/>
  <c r="A286" i="2"/>
  <c r="B286" i="2"/>
  <c r="C286" i="2"/>
  <c r="D286" i="2"/>
  <c r="E286" i="2"/>
  <c r="F286" i="2"/>
  <c r="G286" i="2"/>
  <c r="H286" i="2"/>
  <c r="I286" i="2"/>
  <c r="J286" i="2"/>
  <c r="K286" i="2"/>
  <c r="A287" i="2"/>
  <c r="B287" i="2"/>
  <c r="C287" i="2"/>
  <c r="D287" i="2"/>
  <c r="E287" i="2"/>
  <c r="F287" i="2"/>
  <c r="G287" i="2"/>
  <c r="H287" i="2"/>
  <c r="I287" i="2"/>
  <c r="J287" i="2"/>
  <c r="K287" i="2"/>
  <c r="A288" i="2"/>
  <c r="B288" i="2"/>
  <c r="C288" i="2"/>
  <c r="D288" i="2"/>
  <c r="E288" i="2"/>
  <c r="F288" i="2"/>
  <c r="G288" i="2"/>
  <c r="H288" i="2"/>
  <c r="I288" i="2"/>
  <c r="J288" i="2"/>
  <c r="K288" i="2"/>
  <c r="A289" i="2"/>
  <c r="B289" i="2"/>
  <c r="C289" i="2"/>
  <c r="D289" i="2"/>
  <c r="E289" i="2"/>
  <c r="F289" i="2"/>
  <c r="G289" i="2"/>
  <c r="H289" i="2"/>
  <c r="I289" i="2"/>
  <c r="J289" i="2"/>
  <c r="K289" i="2"/>
  <c r="A290" i="2"/>
  <c r="B290" i="2"/>
  <c r="C290" i="2"/>
  <c r="D290" i="2"/>
  <c r="E290" i="2"/>
  <c r="F290" i="2"/>
  <c r="G290" i="2"/>
  <c r="H290" i="2"/>
  <c r="I290" i="2"/>
  <c r="J290" i="2"/>
  <c r="K290" i="2"/>
  <c r="A291" i="2"/>
  <c r="B291" i="2"/>
  <c r="C291" i="2"/>
  <c r="D291" i="2"/>
  <c r="E291" i="2"/>
  <c r="F291" i="2"/>
  <c r="G291" i="2"/>
  <c r="H291" i="2"/>
  <c r="I291" i="2"/>
  <c r="J291" i="2"/>
  <c r="K291" i="2"/>
  <c r="A292" i="2"/>
  <c r="B292" i="2"/>
  <c r="C292" i="2"/>
  <c r="D292" i="2"/>
  <c r="E292" i="2"/>
  <c r="F292" i="2"/>
  <c r="G292" i="2"/>
  <c r="H292" i="2"/>
  <c r="I292" i="2"/>
  <c r="J292" i="2"/>
  <c r="K292" i="2"/>
  <c r="A293" i="2"/>
  <c r="B293" i="2"/>
  <c r="C293" i="2"/>
  <c r="D293" i="2"/>
  <c r="E293" i="2"/>
  <c r="F293" i="2"/>
  <c r="G293" i="2"/>
  <c r="H293" i="2"/>
  <c r="I293" i="2"/>
  <c r="J293" i="2"/>
  <c r="K293" i="2"/>
  <c r="A294" i="2"/>
  <c r="B294" i="2"/>
  <c r="C294" i="2"/>
  <c r="D294" i="2"/>
  <c r="E294" i="2"/>
  <c r="F294" i="2"/>
  <c r="G294" i="2"/>
  <c r="H294" i="2"/>
  <c r="I294" i="2"/>
  <c r="J294" i="2"/>
  <c r="K294" i="2"/>
  <c r="A208" i="2"/>
  <c r="B208" i="2"/>
  <c r="C208" i="2"/>
  <c r="D208" i="2"/>
  <c r="E208" i="2"/>
  <c r="F208" i="2"/>
  <c r="G208" i="2"/>
  <c r="H208" i="2"/>
  <c r="I208" i="2"/>
  <c r="J208" i="2"/>
  <c r="K208" i="2"/>
  <c r="A209" i="2"/>
  <c r="B209" i="2"/>
  <c r="C209" i="2"/>
  <c r="D209" i="2"/>
  <c r="E209" i="2"/>
  <c r="F209" i="2"/>
  <c r="G209" i="2"/>
  <c r="H209" i="2"/>
  <c r="I209" i="2"/>
  <c r="J209" i="2"/>
  <c r="K209" i="2"/>
  <c r="A210" i="2"/>
  <c r="B210" i="2"/>
  <c r="C210" i="2"/>
  <c r="D210" i="2"/>
  <c r="E210" i="2"/>
  <c r="F210" i="2"/>
  <c r="G210" i="2"/>
  <c r="H210" i="2"/>
  <c r="I210" i="2"/>
  <c r="J210" i="2"/>
  <c r="K210" i="2"/>
  <c r="A211" i="2"/>
  <c r="B211" i="2"/>
  <c r="C211" i="2"/>
  <c r="D211" i="2"/>
  <c r="E211" i="2"/>
  <c r="F211" i="2"/>
  <c r="G211" i="2"/>
  <c r="H211" i="2"/>
  <c r="I211" i="2"/>
  <c r="J211" i="2"/>
  <c r="K211" i="2"/>
  <c r="A196" i="2"/>
  <c r="B196" i="2"/>
  <c r="C196" i="2"/>
  <c r="D196" i="2"/>
  <c r="E196" i="2"/>
  <c r="F196" i="2"/>
  <c r="G196" i="2"/>
  <c r="H196" i="2"/>
  <c r="I196" i="2"/>
  <c r="J196" i="2"/>
  <c r="K196" i="2"/>
  <c r="A197" i="2"/>
  <c r="B197" i="2"/>
  <c r="C197" i="2"/>
  <c r="D197" i="2"/>
  <c r="E197" i="2"/>
  <c r="F197" i="2"/>
  <c r="G197" i="2"/>
  <c r="H197" i="2"/>
  <c r="I197" i="2"/>
  <c r="J197" i="2"/>
  <c r="K197" i="2"/>
  <c r="A198" i="2"/>
  <c r="B198" i="2"/>
  <c r="C198" i="2"/>
  <c r="D198" i="2"/>
  <c r="E198" i="2"/>
  <c r="F198" i="2"/>
  <c r="G198" i="2"/>
  <c r="H198" i="2"/>
  <c r="I198" i="2"/>
  <c r="J198" i="2"/>
  <c r="K198" i="2"/>
  <c r="A199" i="2"/>
  <c r="B199" i="2"/>
  <c r="C199" i="2"/>
  <c r="D199" i="2"/>
  <c r="E199" i="2"/>
  <c r="F199" i="2"/>
  <c r="G199" i="2"/>
  <c r="H199" i="2"/>
  <c r="I199" i="2"/>
  <c r="J199" i="2"/>
  <c r="K199" i="2"/>
  <c r="A99" i="2"/>
  <c r="B99" i="2"/>
  <c r="C99" i="2"/>
  <c r="D99" i="2"/>
  <c r="E99" i="2"/>
  <c r="F99" i="2"/>
  <c r="G99" i="2"/>
  <c r="H99" i="2"/>
  <c r="I99" i="2"/>
  <c r="J99" i="2"/>
  <c r="K99" i="2"/>
  <c r="A100" i="2"/>
  <c r="B100" i="2"/>
  <c r="C100" i="2"/>
  <c r="D100" i="2"/>
  <c r="E100" i="2"/>
  <c r="F100" i="2"/>
  <c r="G100" i="2"/>
  <c r="H100" i="2"/>
  <c r="I100" i="2"/>
  <c r="J100" i="2"/>
  <c r="K100" i="2"/>
  <c r="A101" i="2"/>
  <c r="B101" i="2"/>
  <c r="C101" i="2"/>
  <c r="D101" i="2"/>
  <c r="E101" i="2"/>
  <c r="F101" i="2"/>
  <c r="G101" i="2"/>
  <c r="H101" i="2"/>
  <c r="I101" i="2"/>
  <c r="J101" i="2"/>
  <c r="K101" i="2"/>
  <c r="D51" i="4" l="1"/>
  <c r="C51" i="4"/>
  <c r="C71" i="4" s="1"/>
  <c r="C206" i="2"/>
  <c r="C224" i="2"/>
  <c r="C118" i="3"/>
  <c r="C8" i="2" l="1"/>
  <c r="D8" i="2"/>
  <c r="E8" i="2"/>
  <c r="C9" i="2"/>
  <c r="D9" i="2"/>
  <c r="E9" i="2"/>
  <c r="C12" i="2"/>
  <c r="D12" i="2"/>
  <c r="E12" i="2"/>
  <c r="C13" i="2"/>
  <c r="D13" i="2"/>
  <c r="E13" i="2"/>
  <c r="C14" i="2"/>
  <c r="D14" i="2"/>
  <c r="E14" i="2"/>
  <c r="C15" i="2"/>
  <c r="D15" i="2"/>
  <c r="E15" i="2"/>
  <c r="C16" i="2"/>
  <c r="D16" i="2"/>
  <c r="E16" i="2"/>
  <c r="C17" i="2"/>
  <c r="D17" i="2"/>
  <c r="E17" i="2"/>
  <c r="C18" i="2"/>
  <c r="D18" i="2"/>
  <c r="E18" i="2"/>
  <c r="C19" i="2"/>
  <c r="D19" i="2"/>
  <c r="E19" i="2"/>
  <c r="C20" i="2"/>
  <c r="D20" i="2"/>
  <c r="E20" i="2"/>
  <c r="C21" i="2"/>
  <c r="D21" i="2"/>
  <c r="E21" i="2"/>
  <c r="C22" i="2"/>
  <c r="D22" i="2"/>
  <c r="E22" i="2"/>
  <c r="C23" i="2"/>
  <c r="D23" i="2"/>
  <c r="E23" i="2"/>
  <c r="C24" i="2"/>
  <c r="D24" i="2"/>
  <c r="E24" i="2"/>
  <c r="C25" i="2"/>
  <c r="D25" i="2"/>
  <c r="E25" i="2"/>
  <c r="C28" i="2"/>
  <c r="D28" i="2"/>
  <c r="E28" i="2"/>
  <c r="C29" i="2"/>
  <c r="D29" i="2"/>
  <c r="E29" i="2"/>
  <c r="C30" i="2"/>
  <c r="D30" i="2"/>
  <c r="E30" i="2"/>
  <c r="C31" i="2"/>
  <c r="D31" i="2"/>
  <c r="E31" i="2"/>
  <c r="C32" i="2"/>
  <c r="D32" i="2"/>
  <c r="E32" i="2"/>
  <c r="C33" i="2"/>
  <c r="D33" i="2"/>
  <c r="E33" i="2"/>
  <c r="C34" i="2"/>
  <c r="D34" i="2"/>
  <c r="E34" i="2"/>
  <c r="C35" i="2"/>
  <c r="D35" i="2"/>
  <c r="E35" i="2"/>
  <c r="C36" i="2"/>
  <c r="D36" i="2"/>
  <c r="E36" i="2"/>
  <c r="C37" i="2"/>
  <c r="D37" i="2"/>
  <c r="E37" i="2"/>
  <c r="C38" i="2"/>
  <c r="D38" i="2"/>
  <c r="E38" i="2"/>
  <c r="C39" i="2"/>
  <c r="D39" i="2"/>
  <c r="E39" i="2"/>
  <c r="C40" i="2"/>
  <c r="D40" i="2"/>
  <c r="E40" i="2"/>
  <c r="C41" i="2"/>
  <c r="D41" i="2"/>
  <c r="E41" i="2"/>
  <c r="C42" i="2"/>
  <c r="D42" i="2"/>
  <c r="E42" i="2"/>
  <c r="C43" i="2"/>
  <c r="D43" i="2"/>
  <c r="E43" i="2"/>
  <c r="C44" i="2"/>
  <c r="D44" i="2"/>
  <c r="E44" i="2"/>
  <c r="C45" i="2"/>
  <c r="D45" i="2"/>
  <c r="E45" i="2"/>
  <c r="C46" i="2"/>
  <c r="D46" i="2"/>
  <c r="E46" i="2"/>
  <c r="C47" i="2"/>
  <c r="D47" i="2"/>
  <c r="E47" i="2"/>
  <c r="C48" i="2"/>
  <c r="D48" i="2"/>
  <c r="E48" i="2"/>
  <c r="C49" i="2"/>
  <c r="D49" i="2"/>
  <c r="E49" i="2"/>
  <c r="C58" i="2"/>
  <c r="D58" i="2"/>
  <c r="E58" i="2"/>
  <c r="C59" i="2"/>
  <c r="D59" i="2"/>
  <c r="E59" i="2"/>
  <c r="C60" i="2"/>
  <c r="D60" i="2"/>
  <c r="E60" i="2"/>
  <c r="C61" i="2"/>
  <c r="D61" i="2"/>
  <c r="E61" i="2"/>
  <c r="C62" i="2"/>
  <c r="D62" i="2"/>
  <c r="E62" i="2"/>
  <c r="C63" i="2"/>
  <c r="D63" i="2"/>
  <c r="E63" i="2"/>
  <c r="C64" i="2"/>
  <c r="D64" i="2"/>
  <c r="E64" i="2"/>
  <c r="C65" i="2"/>
  <c r="D65" i="2"/>
  <c r="E65" i="2"/>
  <c r="C66" i="2"/>
  <c r="D66" i="2"/>
  <c r="E66" i="2"/>
  <c r="C67" i="2"/>
  <c r="D67" i="2"/>
  <c r="E67" i="2"/>
  <c r="C68" i="2"/>
  <c r="D68" i="2"/>
  <c r="E68" i="2"/>
  <c r="C69" i="2"/>
  <c r="D69" i="2"/>
  <c r="E69" i="2"/>
  <c r="C70" i="2"/>
  <c r="D70" i="2"/>
  <c r="E70" i="2"/>
  <c r="C73" i="2"/>
  <c r="D73" i="2"/>
  <c r="C74" i="2"/>
  <c r="D74" i="2"/>
  <c r="C75" i="2"/>
  <c r="D75" i="2"/>
  <c r="C76" i="2"/>
  <c r="D76" i="2"/>
  <c r="C77" i="2"/>
  <c r="D77" i="2"/>
  <c r="C78" i="2"/>
  <c r="D78" i="2"/>
  <c r="C79" i="2"/>
  <c r="D79" i="2"/>
  <c r="C82" i="2"/>
  <c r="D82" i="2"/>
  <c r="E82" i="2"/>
  <c r="C83" i="2"/>
  <c r="D83" i="2"/>
  <c r="E83" i="2"/>
  <c r="C84" i="2"/>
  <c r="D84" i="2"/>
  <c r="E84" i="2"/>
  <c r="C85" i="2"/>
  <c r="D85" i="2"/>
  <c r="E85" i="2"/>
  <c r="C86" i="2"/>
  <c r="D86" i="2"/>
  <c r="E86" i="2"/>
  <c r="C87" i="2"/>
  <c r="D87" i="2"/>
  <c r="E87" i="2"/>
  <c r="C88" i="2"/>
  <c r="D88" i="2"/>
  <c r="E88" i="2"/>
  <c r="C89" i="2"/>
  <c r="D89" i="2"/>
  <c r="E89" i="2"/>
  <c r="C90" i="2"/>
  <c r="D90" i="2"/>
  <c r="E90" i="2"/>
  <c r="C91" i="2"/>
  <c r="D91" i="2"/>
  <c r="E91" i="2"/>
  <c r="C92" i="2"/>
  <c r="D92" i="2"/>
  <c r="E92" i="2"/>
  <c r="C93" i="2"/>
  <c r="D93" i="2"/>
  <c r="E93" i="2"/>
  <c r="C94" i="2"/>
  <c r="D94" i="2"/>
  <c r="E94" i="2"/>
  <c r="C97" i="2"/>
  <c r="D97" i="2"/>
  <c r="E97" i="2"/>
  <c r="C98" i="2"/>
  <c r="D98" i="2"/>
  <c r="E98" i="2"/>
  <c r="C95" i="2" l="1"/>
  <c r="C102" i="2"/>
  <c r="C71" i="2"/>
  <c r="C80" i="2"/>
  <c r="J54" i="4"/>
  <c r="D54" i="4"/>
  <c r="G54" i="4"/>
  <c r="K54" i="4"/>
  <c r="F54" i="4"/>
  <c r="E54" i="4"/>
  <c r="I54" i="4"/>
  <c r="H54" i="4"/>
  <c r="H78" i="9"/>
  <c r="K78" i="9"/>
  <c r="C78" i="9"/>
  <c r="J78" i="9"/>
  <c r="I78" i="9"/>
  <c r="G78" i="9"/>
  <c r="F78" i="9"/>
  <c r="E78" i="9"/>
  <c r="D78" i="9"/>
  <c r="H80" i="9" l="1"/>
  <c r="K80" i="9"/>
  <c r="F80" i="9"/>
  <c r="C80" i="9"/>
  <c r="J80" i="9"/>
  <c r="I80" i="9"/>
  <c r="G80" i="9"/>
  <c r="E80" i="9"/>
  <c r="D80" i="9"/>
  <c r="C28" i="7"/>
  <c r="D28" i="7"/>
  <c r="E28" i="7"/>
  <c r="K28" i="7"/>
  <c r="D13" i="6"/>
  <c r="E13" i="6"/>
  <c r="F13" i="6"/>
  <c r="G13" i="6"/>
  <c r="H13" i="6"/>
  <c r="I13" i="6"/>
  <c r="J13" i="6"/>
  <c r="K13" i="6"/>
  <c r="C77" i="5"/>
  <c r="D77" i="5"/>
  <c r="E77" i="5"/>
  <c r="F77" i="5"/>
  <c r="G77" i="5"/>
  <c r="H77" i="5"/>
  <c r="I77" i="5"/>
  <c r="J77" i="5"/>
  <c r="K77" i="5"/>
  <c r="G16" i="9" l="1"/>
  <c r="E55" i="9" l="1"/>
  <c r="E43" i="9"/>
  <c r="E40" i="9"/>
  <c r="C60" i="7"/>
  <c r="D60" i="7"/>
  <c r="E60" i="7"/>
  <c r="F60" i="7"/>
  <c r="G60" i="7"/>
  <c r="H60" i="7"/>
  <c r="I60" i="7"/>
  <c r="J60" i="7"/>
  <c r="K60" i="7"/>
  <c r="C68" i="7"/>
  <c r="D68" i="7"/>
  <c r="E68" i="7"/>
  <c r="F68" i="7"/>
  <c r="G68" i="7"/>
  <c r="H68" i="7"/>
  <c r="I68" i="7"/>
  <c r="J68" i="7"/>
  <c r="K68" i="7"/>
  <c r="B56" i="6"/>
  <c r="B53" i="6"/>
  <c r="B87" i="5"/>
  <c r="B84" i="5"/>
  <c r="E57" i="9" l="1"/>
  <c r="D33" i="6"/>
  <c r="E31" i="9"/>
  <c r="E33" i="9" s="1"/>
  <c r="E100" i="7"/>
  <c r="E102" i="7" s="1"/>
  <c r="E16" i="9"/>
  <c r="E18" i="9" s="1"/>
  <c r="C33" i="6"/>
  <c r="E85" i="7"/>
  <c r="E87" i="7" s="1"/>
  <c r="I33" i="6"/>
  <c r="F26" i="10"/>
  <c r="F28" i="10" s="1"/>
  <c r="E45" i="9"/>
  <c r="H26" i="10"/>
  <c r="H28" i="10" s="1"/>
  <c r="E26" i="10"/>
  <c r="E28" i="10" s="1"/>
  <c r="D26" i="10"/>
  <c r="D28" i="10" s="1"/>
  <c r="I26" i="10"/>
  <c r="I28" i="10" s="1"/>
  <c r="G26" i="10"/>
  <c r="G28" i="10" s="1"/>
  <c r="J26" i="10"/>
  <c r="J28" i="10" s="1"/>
  <c r="C26" i="10"/>
  <c r="C28" i="10" s="1"/>
  <c r="K26" i="10"/>
  <c r="K28" i="10" s="1"/>
  <c r="K65" i="7"/>
  <c r="C65" i="7"/>
  <c r="H65" i="7"/>
  <c r="F65" i="7"/>
  <c r="G33" i="6"/>
  <c r="D65" i="7"/>
  <c r="J65" i="7"/>
  <c r="I65" i="7"/>
  <c r="G65" i="7"/>
  <c r="E65" i="7"/>
  <c r="K57" i="7"/>
  <c r="C57" i="7"/>
  <c r="D57" i="7"/>
  <c r="J57" i="7"/>
  <c r="E57" i="7"/>
  <c r="I57" i="7"/>
  <c r="H57" i="7"/>
  <c r="E49" i="7"/>
  <c r="G57" i="7"/>
  <c r="F57" i="7"/>
  <c r="E13" i="7"/>
  <c r="E36" i="7"/>
  <c r="E38" i="7" s="1"/>
  <c r="E19" i="7"/>
  <c r="E33" i="6"/>
  <c r="H33" i="6"/>
  <c r="G46" i="6"/>
  <c r="F33" i="6"/>
  <c r="E46" i="6"/>
  <c r="D46" i="6"/>
  <c r="E29" i="6"/>
  <c r="E53" i="6"/>
  <c r="J46" i="6"/>
  <c r="J33" i="6"/>
  <c r="H46" i="6"/>
  <c r="K46" i="6"/>
  <c r="C46" i="6"/>
  <c r="F46" i="6"/>
  <c r="I46" i="6"/>
  <c r="K33" i="6"/>
  <c r="B79" i="4"/>
  <c r="E393" i="2"/>
  <c r="C232" i="2"/>
  <c r="C248" i="2" s="1"/>
  <c r="D232" i="2"/>
  <c r="E232" i="2"/>
  <c r="F232" i="2"/>
  <c r="G232" i="2"/>
  <c r="H232" i="2"/>
  <c r="I232" i="2"/>
  <c r="J232" i="2"/>
  <c r="K232" i="2"/>
  <c r="A142" i="2"/>
  <c r="B142" i="2"/>
  <c r="C142" i="2"/>
  <c r="D142" i="2"/>
  <c r="E142" i="2"/>
  <c r="F142" i="2"/>
  <c r="G142" i="2"/>
  <c r="H142" i="2"/>
  <c r="I142" i="2"/>
  <c r="J142" i="2"/>
  <c r="K142" i="2"/>
  <c r="A143" i="2"/>
  <c r="B143" i="2"/>
  <c r="C143" i="2"/>
  <c r="D143" i="2"/>
  <c r="E143" i="2"/>
  <c r="F143" i="2"/>
  <c r="G143" i="2"/>
  <c r="H143" i="2"/>
  <c r="I143" i="2"/>
  <c r="J143" i="2"/>
  <c r="K143" i="2"/>
  <c r="A144" i="2"/>
  <c r="B144" i="2"/>
  <c r="C144" i="2"/>
  <c r="D144" i="2"/>
  <c r="E144" i="2"/>
  <c r="F144" i="2"/>
  <c r="G144" i="2"/>
  <c r="H144" i="2"/>
  <c r="I144" i="2"/>
  <c r="J144" i="2"/>
  <c r="K144" i="2"/>
  <c r="A133" i="2"/>
  <c r="B133" i="2"/>
  <c r="C133" i="2"/>
  <c r="D133" i="2"/>
  <c r="E133" i="2"/>
  <c r="F133" i="2"/>
  <c r="G133" i="2"/>
  <c r="H133" i="2"/>
  <c r="I133" i="2"/>
  <c r="J133" i="2"/>
  <c r="K133" i="2"/>
  <c r="A134" i="2"/>
  <c r="B134" i="2"/>
  <c r="C134" i="2"/>
  <c r="D134" i="2"/>
  <c r="E134" i="2"/>
  <c r="F134" i="2"/>
  <c r="G134" i="2"/>
  <c r="H134" i="2"/>
  <c r="I134" i="2"/>
  <c r="J134" i="2"/>
  <c r="K134" i="2"/>
  <c r="B132" i="2"/>
  <c r="C132" i="2"/>
  <c r="D132" i="2"/>
  <c r="E132" i="2"/>
  <c r="F132" i="2"/>
  <c r="G132" i="2"/>
  <c r="H132" i="2"/>
  <c r="I132" i="2"/>
  <c r="J132" i="2"/>
  <c r="K132" i="2"/>
  <c r="A132" i="2"/>
  <c r="A118" i="2"/>
  <c r="B118" i="2"/>
  <c r="C118" i="2"/>
  <c r="D118" i="2"/>
  <c r="E118" i="2"/>
  <c r="F118" i="2"/>
  <c r="G118" i="2"/>
  <c r="H118" i="2"/>
  <c r="I118" i="2"/>
  <c r="J118" i="2"/>
  <c r="K118" i="2"/>
  <c r="A119" i="2"/>
  <c r="B119" i="2"/>
  <c r="C119" i="2"/>
  <c r="D119" i="2"/>
  <c r="E119" i="2"/>
  <c r="F119" i="2"/>
  <c r="G119" i="2"/>
  <c r="H119" i="2"/>
  <c r="I119" i="2"/>
  <c r="J119" i="2"/>
  <c r="K119" i="2"/>
  <c r="A120" i="2"/>
  <c r="B120" i="2"/>
  <c r="C120" i="2"/>
  <c r="D120" i="2"/>
  <c r="E120" i="2"/>
  <c r="F120" i="2"/>
  <c r="G120" i="2"/>
  <c r="H120" i="2"/>
  <c r="I120" i="2"/>
  <c r="J120" i="2"/>
  <c r="K120" i="2"/>
  <c r="A121" i="2"/>
  <c r="B121" i="2"/>
  <c r="C121" i="2"/>
  <c r="D121" i="2"/>
  <c r="E121" i="2"/>
  <c r="F121" i="2"/>
  <c r="G121" i="2"/>
  <c r="H121" i="2"/>
  <c r="I121" i="2"/>
  <c r="J121" i="2"/>
  <c r="K121" i="2"/>
  <c r="A122" i="2"/>
  <c r="B122" i="2"/>
  <c r="C122" i="2"/>
  <c r="D122" i="2"/>
  <c r="E122" i="2"/>
  <c r="F122" i="2"/>
  <c r="G122" i="2"/>
  <c r="H122" i="2"/>
  <c r="I122" i="2"/>
  <c r="J122" i="2"/>
  <c r="K122" i="2"/>
  <c r="A123" i="2"/>
  <c r="B123" i="2"/>
  <c r="C123" i="2"/>
  <c r="D123" i="2"/>
  <c r="E123" i="2"/>
  <c r="F123" i="2"/>
  <c r="G123" i="2"/>
  <c r="H123" i="2"/>
  <c r="I123" i="2"/>
  <c r="J123" i="2"/>
  <c r="K123" i="2"/>
  <c r="A124" i="2"/>
  <c r="B124" i="2"/>
  <c r="C124" i="2"/>
  <c r="D124" i="2"/>
  <c r="E124" i="2"/>
  <c r="F124" i="2"/>
  <c r="G124" i="2"/>
  <c r="H124" i="2"/>
  <c r="I124" i="2"/>
  <c r="J124" i="2"/>
  <c r="K124" i="2"/>
  <c r="A125" i="2"/>
  <c r="B125" i="2"/>
  <c r="C125" i="2"/>
  <c r="D125" i="2"/>
  <c r="E125" i="2"/>
  <c r="F125" i="2"/>
  <c r="G125" i="2"/>
  <c r="H125" i="2"/>
  <c r="I125" i="2"/>
  <c r="J125" i="2"/>
  <c r="K125" i="2"/>
  <c r="A126" i="2"/>
  <c r="B126" i="2"/>
  <c r="C126" i="2"/>
  <c r="D126" i="2"/>
  <c r="E126" i="2"/>
  <c r="F126" i="2"/>
  <c r="G126" i="2"/>
  <c r="H126" i="2"/>
  <c r="I126" i="2"/>
  <c r="J126" i="2"/>
  <c r="K126" i="2"/>
  <c r="A127" i="2"/>
  <c r="B127" i="2"/>
  <c r="C127" i="2"/>
  <c r="D127" i="2"/>
  <c r="E127" i="2"/>
  <c r="F127" i="2"/>
  <c r="G127" i="2"/>
  <c r="H127" i="2"/>
  <c r="I127" i="2"/>
  <c r="J127" i="2"/>
  <c r="K127" i="2"/>
  <c r="A128" i="2"/>
  <c r="B128" i="2"/>
  <c r="C128" i="2"/>
  <c r="D128" i="2"/>
  <c r="E128" i="2"/>
  <c r="F128" i="2"/>
  <c r="G128" i="2"/>
  <c r="H128" i="2"/>
  <c r="I128" i="2"/>
  <c r="J128" i="2"/>
  <c r="K128" i="2"/>
  <c r="A129" i="2"/>
  <c r="B129" i="2"/>
  <c r="C129" i="2"/>
  <c r="D129" i="2"/>
  <c r="E129" i="2"/>
  <c r="F129" i="2"/>
  <c r="G129" i="2"/>
  <c r="H129" i="2"/>
  <c r="I129" i="2"/>
  <c r="J129" i="2"/>
  <c r="K129" i="2"/>
  <c r="B117" i="2"/>
  <c r="C117" i="2"/>
  <c r="D117" i="2"/>
  <c r="E117" i="2"/>
  <c r="F117" i="2"/>
  <c r="G117" i="2"/>
  <c r="H117" i="2"/>
  <c r="I117" i="2"/>
  <c r="J117" i="2"/>
  <c r="K117" i="2"/>
  <c r="A117" i="2"/>
  <c r="A104" i="2"/>
  <c r="B104" i="2"/>
  <c r="C104" i="2"/>
  <c r="D104" i="2"/>
  <c r="E104" i="2"/>
  <c r="F104" i="2"/>
  <c r="G104" i="2"/>
  <c r="H104" i="2"/>
  <c r="I104" i="2"/>
  <c r="J104" i="2"/>
  <c r="K104" i="2"/>
  <c r="A105" i="2"/>
  <c r="B105" i="2"/>
  <c r="C105" i="2"/>
  <c r="D105" i="2"/>
  <c r="E105" i="2"/>
  <c r="F105" i="2"/>
  <c r="G105" i="2"/>
  <c r="H105" i="2"/>
  <c r="I105" i="2"/>
  <c r="J105" i="2"/>
  <c r="K105" i="2"/>
  <c r="A106" i="2"/>
  <c r="B106" i="2"/>
  <c r="C106" i="2"/>
  <c r="D106" i="2"/>
  <c r="E106" i="2"/>
  <c r="F106" i="2"/>
  <c r="G106" i="2"/>
  <c r="H106" i="2"/>
  <c r="I106" i="2"/>
  <c r="J106" i="2"/>
  <c r="K106" i="2"/>
  <c r="A109" i="2"/>
  <c r="B109" i="2"/>
  <c r="C109" i="2"/>
  <c r="D109" i="2"/>
  <c r="E109" i="2"/>
  <c r="F109" i="2"/>
  <c r="G109" i="2"/>
  <c r="H109" i="2"/>
  <c r="I109" i="2"/>
  <c r="J109" i="2"/>
  <c r="K109" i="2"/>
  <c r="A110" i="2"/>
  <c r="B110" i="2"/>
  <c r="C110" i="2"/>
  <c r="D110" i="2"/>
  <c r="E110" i="2"/>
  <c r="F110" i="2"/>
  <c r="G110" i="2"/>
  <c r="H110" i="2"/>
  <c r="I110" i="2"/>
  <c r="J110" i="2"/>
  <c r="K110" i="2"/>
  <c r="A98" i="2"/>
  <c r="B98" i="2"/>
  <c r="F98" i="2"/>
  <c r="G98" i="2"/>
  <c r="H98" i="2"/>
  <c r="I98" i="2"/>
  <c r="J98" i="2"/>
  <c r="K98" i="2"/>
  <c r="B97" i="2"/>
  <c r="F97" i="2"/>
  <c r="G97" i="2"/>
  <c r="H97" i="2"/>
  <c r="I97" i="2"/>
  <c r="J97" i="2"/>
  <c r="K97" i="2"/>
  <c r="A97" i="2"/>
  <c r="A83" i="2"/>
  <c r="B83" i="2"/>
  <c r="F83" i="2"/>
  <c r="G83" i="2"/>
  <c r="H83" i="2"/>
  <c r="I83" i="2"/>
  <c r="J83" i="2"/>
  <c r="K83" i="2"/>
  <c r="A84" i="2"/>
  <c r="B84" i="2"/>
  <c r="F84" i="2"/>
  <c r="G84" i="2"/>
  <c r="H84" i="2"/>
  <c r="I84" i="2"/>
  <c r="J84" i="2"/>
  <c r="K84" i="2"/>
  <c r="A85" i="2"/>
  <c r="B85" i="2"/>
  <c r="F85" i="2"/>
  <c r="G85" i="2"/>
  <c r="H85" i="2"/>
  <c r="I85" i="2"/>
  <c r="J85" i="2"/>
  <c r="K85" i="2"/>
  <c r="A86" i="2"/>
  <c r="B86" i="2"/>
  <c r="F86" i="2"/>
  <c r="G86" i="2"/>
  <c r="H86" i="2"/>
  <c r="I86" i="2"/>
  <c r="J86" i="2"/>
  <c r="K86" i="2"/>
  <c r="A87" i="2"/>
  <c r="B87" i="2"/>
  <c r="F87" i="2"/>
  <c r="G87" i="2"/>
  <c r="H87" i="2"/>
  <c r="I87" i="2"/>
  <c r="J87" i="2"/>
  <c r="K87" i="2"/>
  <c r="A88" i="2"/>
  <c r="B88" i="2"/>
  <c r="F88" i="2"/>
  <c r="G88" i="2"/>
  <c r="H88" i="2"/>
  <c r="I88" i="2"/>
  <c r="J88" i="2"/>
  <c r="K88" i="2"/>
  <c r="A89" i="2"/>
  <c r="B89" i="2"/>
  <c r="F89" i="2"/>
  <c r="G89" i="2"/>
  <c r="H89" i="2"/>
  <c r="I89" i="2"/>
  <c r="J89" i="2"/>
  <c r="K89" i="2"/>
  <c r="A90" i="2"/>
  <c r="B90" i="2"/>
  <c r="F90" i="2"/>
  <c r="G90" i="2"/>
  <c r="H90" i="2"/>
  <c r="I90" i="2"/>
  <c r="J90" i="2"/>
  <c r="K90" i="2"/>
  <c r="A91" i="2"/>
  <c r="B91" i="2"/>
  <c r="F91" i="2"/>
  <c r="G91" i="2"/>
  <c r="H91" i="2"/>
  <c r="I91" i="2"/>
  <c r="J91" i="2"/>
  <c r="K91" i="2"/>
  <c r="A92" i="2"/>
  <c r="B92" i="2"/>
  <c r="F92" i="2"/>
  <c r="G92" i="2"/>
  <c r="H92" i="2"/>
  <c r="I92" i="2"/>
  <c r="J92" i="2"/>
  <c r="K92" i="2"/>
  <c r="A93" i="2"/>
  <c r="B93" i="2"/>
  <c r="F93" i="2"/>
  <c r="G93" i="2"/>
  <c r="H93" i="2"/>
  <c r="I93" i="2"/>
  <c r="J93" i="2"/>
  <c r="K93" i="2"/>
  <c r="A94" i="2"/>
  <c r="B94" i="2"/>
  <c r="F94" i="2"/>
  <c r="G94" i="2"/>
  <c r="H94" i="2"/>
  <c r="I94" i="2"/>
  <c r="J94" i="2"/>
  <c r="K94" i="2"/>
  <c r="B82" i="2"/>
  <c r="F82" i="2"/>
  <c r="G82" i="2"/>
  <c r="H82" i="2"/>
  <c r="I82" i="2"/>
  <c r="J82" i="2"/>
  <c r="K82" i="2"/>
  <c r="A82" i="2"/>
  <c r="A74" i="2"/>
  <c r="B74" i="2"/>
  <c r="F74" i="2"/>
  <c r="G74" i="2"/>
  <c r="H74" i="2"/>
  <c r="I74" i="2"/>
  <c r="J74" i="2"/>
  <c r="K74" i="2"/>
  <c r="A75" i="2"/>
  <c r="B75" i="2"/>
  <c r="F75" i="2"/>
  <c r="G75" i="2"/>
  <c r="H75" i="2"/>
  <c r="I75" i="2"/>
  <c r="J75" i="2"/>
  <c r="K75" i="2"/>
  <c r="A76" i="2"/>
  <c r="B76" i="2"/>
  <c r="F76" i="2"/>
  <c r="G76" i="2"/>
  <c r="H76" i="2"/>
  <c r="I76" i="2"/>
  <c r="J76" i="2"/>
  <c r="K76" i="2"/>
  <c r="A77" i="2"/>
  <c r="B77" i="2"/>
  <c r="F77" i="2"/>
  <c r="G77" i="2"/>
  <c r="H77" i="2"/>
  <c r="I77" i="2"/>
  <c r="J77" i="2"/>
  <c r="K77" i="2"/>
  <c r="A78" i="2"/>
  <c r="B78" i="2"/>
  <c r="F78" i="2"/>
  <c r="G78" i="2"/>
  <c r="H78" i="2"/>
  <c r="I78" i="2"/>
  <c r="J78" i="2"/>
  <c r="K78" i="2"/>
  <c r="A79" i="2"/>
  <c r="B79" i="2"/>
  <c r="F79" i="2"/>
  <c r="G79" i="2"/>
  <c r="H79" i="2"/>
  <c r="I79" i="2"/>
  <c r="J79" i="2"/>
  <c r="K79" i="2"/>
  <c r="B73" i="2"/>
  <c r="F73" i="2"/>
  <c r="G73" i="2"/>
  <c r="H73" i="2"/>
  <c r="I73" i="2"/>
  <c r="J73" i="2"/>
  <c r="K73" i="2"/>
  <c r="A73" i="2"/>
  <c r="A59" i="2"/>
  <c r="B59" i="2"/>
  <c r="F59" i="2"/>
  <c r="G59" i="2"/>
  <c r="H59" i="2"/>
  <c r="I59" i="2"/>
  <c r="J59" i="2"/>
  <c r="K59" i="2"/>
  <c r="A60" i="2"/>
  <c r="B60" i="2"/>
  <c r="F60" i="2"/>
  <c r="G60" i="2"/>
  <c r="H60" i="2"/>
  <c r="I60" i="2"/>
  <c r="J60" i="2"/>
  <c r="K60" i="2"/>
  <c r="A61" i="2"/>
  <c r="B61" i="2"/>
  <c r="F61" i="2"/>
  <c r="G61" i="2"/>
  <c r="H61" i="2"/>
  <c r="I61" i="2"/>
  <c r="J61" i="2"/>
  <c r="K61" i="2"/>
  <c r="A62" i="2"/>
  <c r="B62" i="2"/>
  <c r="F62" i="2"/>
  <c r="G62" i="2"/>
  <c r="H62" i="2"/>
  <c r="I62" i="2"/>
  <c r="J62" i="2"/>
  <c r="K62" i="2"/>
  <c r="A63" i="2"/>
  <c r="B63" i="2"/>
  <c r="F63" i="2"/>
  <c r="G63" i="2"/>
  <c r="H63" i="2"/>
  <c r="I63" i="2"/>
  <c r="J63" i="2"/>
  <c r="K63" i="2"/>
  <c r="A64" i="2"/>
  <c r="B64" i="2"/>
  <c r="F64" i="2"/>
  <c r="G64" i="2"/>
  <c r="H64" i="2"/>
  <c r="I64" i="2"/>
  <c r="J64" i="2"/>
  <c r="K64" i="2"/>
  <c r="A65" i="2"/>
  <c r="B65" i="2"/>
  <c r="F65" i="2"/>
  <c r="G65" i="2"/>
  <c r="H65" i="2"/>
  <c r="I65" i="2"/>
  <c r="J65" i="2"/>
  <c r="K65" i="2"/>
  <c r="A66" i="2"/>
  <c r="B66" i="2"/>
  <c r="F66" i="2"/>
  <c r="G66" i="2"/>
  <c r="H66" i="2"/>
  <c r="I66" i="2"/>
  <c r="J66" i="2"/>
  <c r="K66" i="2"/>
  <c r="A67" i="2"/>
  <c r="B67" i="2"/>
  <c r="F67" i="2"/>
  <c r="G67" i="2"/>
  <c r="H67" i="2"/>
  <c r="I67" i="2"/>
  <c r="J67" i="2"/>
  <c r="K67" i="2"/>
  <c r="A68" i="2"/>
  <c r="B68" i="2"/>
  <c r="F68" i="2"/>
  <c r="G68" i="2"/>
  <c r="H68" i="2"/>
  <c r="I68" i="2"/>
  <c r="J68" i="2"/>
  <c r="K68" i="2"/>
  <c r="A69" i="2"/>
  <c r="B69" i="2"/>
  <c r="F69" i="2"/>
  <c r="G69" i="2"/>
  <c r="H69" i="2"/>
  <c r="I69" i="2"/>
  <c r="J69" i="2"/>
  <c r="K69" i="2"/>
  <c r="A70" i="2"/>
  <c r="B70" i="2"/>
  <c r="F70" i="2"/>
  <c r="G70" i="2"/>
  <c r="H70" i="2"/>
  <c r="I70" i="2"/>
  <c r="J70" i="2"/>
  <c r="K70" i="2"/>
  <c r="B58" i="2"/>
  <c r="F58" i="2"/>
  <c r="G58" i="2"/>
  <c r="H58" i="2"/>
  <c r="I58" i="2"/>
  <c r="J58" i="2"/>
  <c r="K58" i="2"/>
  <c r="A58" i="2"/>
  <c r="F29" i="2"/>
  <c r="G29" i="2"/>
  <c r="H29" i="2"/>
  <c r="I29" i="2"/>
  <c r="J29" i="2"/>
  <c r="K29" i="2"/>
  <c r="F30" i="2"/>
  <c r="G30" i="2"/>
  <c r="H30" i="2"/>
  <c r="I30" i="2"/>
  <c r="J30" i="2"/>
  <c r="K30" i="2"/>
  <c r="F31" i="2"/>
  <c r="G31" i="2"/>
  <c r="H31" i="2"/>
  <c r="I31" i="2"/>
  <c r="J31" i="2"/>
  <c r="K31" i="2"/>
  <c r="F32" i="2"/>
  <c r="G32" i="2"/>
  <c r="H32" i="2"/>
  <c r="I32" i="2"/>
  <c r="J32" i="2"/>
  <c r="K32" i="2"/>
  <c r="F33" i="2"/>
  <c r="G33" i="2"/>
  <c r="H33" i="2"/>
  <c r="I33" i="2"/>
  <c r="J33" i="2"/>
  <c r="K33" i="2"/>
  <c r="F34" i="2"/>
  <c r="G34" i="2"/>
  <c r="H34" i="2"/>
  <c r="I34" i="2"/>
  <c r="J34" i="2"/>
  <c r="K34" i="2"/>
  <c r="F35" i="2"/>
  <c r="G35" i="2"/>
  <c r="H35" i="2"/>
  <c r="I35" i="2"/>
  <c r="J35" i="2"/>
  <c r="K35" i="2"/>
  <c r="F36" i="2"/>
  <c r="G36" i="2"/>
  <c r="H36" i="2"/>
  <c r="I36" i="2"/>
  <c r="J36" i="2"/>
  <c r="K36" i="2"/>
  <c r="F37" i="2"/>
  <c r="G37" i="2"/>
  <c r="H37" i="2"/>
  <c r="I37" i="2"/>
  <c r="J37" i="2"/>
  <c r="K37" i="2"/>
  <c r="F38" i="2"/>
  <c r="G38" i="2"/>
  <c r="H38" i="2"/>
  <c r="I38" i="2"/>
  <c r="J38" i="2"/>
  <c r="K38" i="2"/>
  <c r="F39" i="2"/>
  <c r="G39" i="2"/>
  <c r="H39" i="2"/>
  <c r="I39" i="2"/>
  <c r="J39" i="2"/>
  <c r="K39" i="2"/>
  <c r="F40" i="2"/>
  <c r="G40" i="2"/>
  <c r="H40" i="2"/>
  <c r="I40" i="2"/>
  <c r="J40" i="2"/>
  <c r="K40" i="2"/>
  <c r="F41" i="2"/>
  <c r="G41" i="2"/>
  <c r="H41" i="2"/>
  <c r="I41" i="2"/>
  <c r="J41" i="2"/>
  <c r="K41" i="2"/>
  <c r="F42" i="2"/>
  <c r="G42" i="2"/>
  <c r="H42" i="2"/>
  <c r="I42" i="2"/>
  <c r="J42" i="2"/>
  <c r="K42" i="2"/>
  <c r="F43" i="2"/>
  <c r="G43" i="2"/>
  <c r="H43" i="2"/>
  <c r="I43" i="2"/>
  <c r="J43" i="2"/>
  <c r="K43" i="2"/>
  <c r="F44" i="2"/>
  <c r="G44" i="2"/>
  <c r="H44" i="2"/>
  <c r="I44" i="2"/>
  <c r="J44" i="2"/>
  <c r="K44" i="2"/>
  <c r="F45" i="2"/>
  <c r="G45" i="2"/>
  <c r="H45" i="2"/>
  <c r="I45" i="2"/>
  <c r="J45" i="2"/>
  <c r="K45" i="2"/>
  <c r="F46" i="2"/>
  <c r="G46" i="2"/>
  <c r="H46" i="2"/>
  <c r="I46" i="2"/>
  <c r="J46" i="2"/>
  <c r="K46" i="2"/>
  <c r="F47" i="2"/>
  <c r="G47" i="2"/>
  <c r="H47" i="2"/>
  <c r="I47" i="2"/>
  <c r="J47" i="2"/>
  <c r="K47" i="2"/>
  <c r="F48" i="2"/>
  <c r="G48" i="2"/>
  <c r="H48" i="2"/>
  <c r="I48" i="2"/>
  <c r="J48" i="2"/>
  <c r="K48" i="2"/>
  <c r="F49" i="2"/>
  <c r="G49" i="2"/>
  <c r="H49" i="2"/>
  <c r="I49" i="2"/>
  <c r="J49" i="2"/>
  <c r="K49" i="2"/>
  <c r="F28" i="2"/>
  <c r="G28" i="2"/>
  <c r="H28" i="2"/>
  <c r="I28" i="2"/>
  <c r="J28" i="2"/>
  <c r="K28" i="2"/>
  <c r="F13" i="2"/>
  <c r="G13" i="2"/>
  <c r="H13" i="2"/>
  <c r="I13" i="2"/>
  <c r="J13" i="2"/>
  <c r="K13" i="2"/>
  <c r="F14" i="2"/>
  <c r="G14" i="2"/>
  <c r="H14" i="2"/>
  <c r="I14" i="2"/>
  <c r="J14" i="2"/>
  <c r="K14" i="2"/>
  <c r="F15" i="2"/>
  <c r="G15" i="2"/>
  <c r="H15" i="2"/>
  <c r="I15" i="2"/>
  <c r="J15" i="2"/>
  <c r="K15" i="2"/>
  <c r="F16" i="2"/>
  <c r="G16" i="2"/>
  <c r="H16" i="2"/>
  <c r="I16" i="2"/>
  <c r="J16" i="2"/>
  <c r="K16" i="2"/>
  <c r="F17" i="2"/>
  <c r="G17" i="2"/>
  <c r="H17" i="2"/>
  <c r="I17" i="2"/>
  <c r="J17" i="2"/>
  <c r="K17" i="2"/>
  <c r="F18" i="2"/>
  <c r="G18" i="2"/>
  <c r="H18" i="2"/>
  <c r="I18" i="2"/>
  <c r="J18" i="2"/>
  <c r="K18" i="2"/>
  <c r="F19" i="2"/>
  <c r="G19" i="2"/>
  <c r="H19" i="2"/>
  <c r="I19" i="2"/>
  <c r="J19" i="2"/>
  <c r="K19" i="2"/>
  <c r="F20" i="2"/>
  <c r="G20" i="2"/>
  <c r="H20" i="2"/>
  <c r="I20" i="2"/>
  <c r="J20" i="2"/>
  <c r="K20" i="2"/>
  <c r="F21" i="2"/>
  <c r="G21" i="2"/>
  <c r="H21" i="2"/>
  <c r="I21" i="2"/>
  <c r="J21" i="2"/>
  <c r="K21" i="2"/>
  <c r="F22" i="2"/>
  <c r="G22" i="2"/>
  <c r="H22" i="2"/>
  <c r="I22" i="2"/>
  <c r="J22" i="2"/>
  <c r="K22" i="2"/>
  <c r="F23" i="2"/>
  <c r="G23" i="2"/>
  <c r="H23" i="2"/>
  <c r="I23" i="2"/>
  <c r="J23" i="2"/>
  <c r="K23" i="2"/>
  <c r="F24" i="2"/>
  <c r="G24" i="2"/>
  <c r="H24" i="2"/>
  <c r="I24" i="2"/>
  <c r="J24" i="2"/>
  <c r="K24" i="2"/>
  <c r="F25" i="2"/>
  <c r="G25" i="2"/>
  <c r="H25" i="2"/>
  <c r="I25" i="2"/>
  <c r="J25" i="2"/>
  <c r="K25" i="2"/>
  <c r="F12" i="2"/>
  <c r="G12" i="2"/>
  <c r="H12" i="2"/>
  <c r="I12" i="2"/>
  <c r="J12" i="2"/>
  <c r="K12" i="2"/>
  <c r="F9" i="2"/>
  <c r="G9" i="2"/>
  <c r="H9" i="2"/>
  <c r="I9" i="2"/>
  <c r="J9" i="2"/>
  <c r="K9" i="2"/>
  <c r="E10" i="2"/>
  <c r="E419" i="2" s="1"/>
  <c r="F8" i="2"/>
  <c r="G8" i="2"/>
  <c r="H8" i="2"/>
  <c r="I8" i="2"/>
  <c r="J8" i="2"/>
  <c r="K8" i="2"/>
  <c r="G111" i="2" l="1"/>
  <c r="C140" i="2"/>
  <c r="H111" i="2"/>
  <c r="F111" i="2"/>
  <c r="K111" i="2"/>
  <c r="C130" i="2"/>
  <c r="E111" i="2"/>
  <c r="D111" i="2"/>
  <c r="C111" i="2"/>
  <c r="J111" i="2"/>
  <c r="C107" i="2"/>
  <c r="I111" i="2"/>
  <c r="C159" i="2"/>
  <c r="G107" i="2"/>
  <c r="E107" i="2"/>
  <c r="H107" i="2"/>
  <c r="F107" i="2"/>
  <c r="D107" i="2"/>
  <c r="K107" i="2"/>
  <c r="J107" i="2"/>
  <c r="I107" i="2"/>
  <c r="I70" i="7"/>
  <c r="F70" i="7"/>
  <c r="D33" i="4"/>
  <c r="D71" i="4" s="1"/>
  <c r="C70" i="7"/>
  <c r="G70" i="7"/>
  <c r="K70" i="7"/>
  <c r="H33" i="4"/>
  <c r="E70" i="7"/>
  <c r="E72" i="7" s="1"/>
  <c r="D70" i="7"/>
  <c r="H70" i="7"/>
  <c r="J70" i="7"/>
  <c r="E21" i="7"/>
  <c r="E102" i="2"/>
  <c r="E19" i="5"/>
  <c r="E84" i="5" s="1"/>
  <c r="E42" i="5"/>
  <c r="D63" i="5"/>
  <c r="E48" i="6"/>
  <c r="E56" i="6" s="1"/>
  <c r="E58" i="6" s="1"/>
  <c r="H72" i="5"/>
  <c r="E35" i="5"/>
  <c r="C10" i="3"/>
  <c r="I72" i="5"/>
  <c r="G72" i="5"/>
  <c r="F72" i="5"/>
  <c r="E72" i="5"/>
  <c r="D72" i="5"/>
  <c r="K72" i="5"/>
  <c r="C72" i="5"/>
  <c r="J72" i="5"/>
  <c r="G63" i="5"/>
  <c r="C63" i="5"/>
  <c r="J63" i="5"/>
  <c r="I63" i="5"/>
  <c r="H63" i="5"/>
  <c r="K63" i="5"/>
  <c r="F63" i="5"/>
  <c r="E63" i="5"/>
  <c r="I189" i="3"/>
  <c r="I191" i="3" s="1"/>
  <c r="I203" i="3" s="1"/>
  <c r="J33" i="4"/>
  <c r="H21" i="3"/>
  <c r="H197" i="3" s="1"/>
  <c r="I33" i="4"/>
  <c r="F33" i="4"/>
  <c r="E137" i="3"/>
  <c r="G21" i="3"/>
  <c r="G197" i="3" s="1"/>
  <c r="E206" i="2"/>
  <c r="I373" i="2"/>
  <c r="I21" i="3"/>
  <c r="I197" i="3" s="1"/>
  <c r="J189" i="3"/>
  <c r="J191" i="3" s="1"/>
  <c r="J203" i="3" s="1"/>
  <c r="E95" i="2"/>
  <c r="E159" i="2"/>
  <c r="F21" i="3"/>
  <c r="F197" i="3" s="1"/>
  <c r="E148" i="3"/>
  <c r="G189" i="3"/>
  <c r="G191" i="3" s="1"/>
  <c r="G203" i="3" s="1"/>
  <c r="E21" i="3"/>
  <c r="E197" i="3" s="1"/>
  <c r="I174" i="3"/>
  <c r="F189" i="3"/>
  <c r="F191" i="3" s="1"/>
  <c r="F203" i="3" s="1"/>
  <c r="H189" i="3"/>
  <c r="H191" i="3" s="1"/>
  <c r="H203" i="3" s="1"/>
  <c r="E414" i="2"/>
  <c r="E431" i="2" s="1"/>
  <c r="D21" i="3"/>
  <c r="D197" i="3" s="1"/>
  <c r="E189" i="3"/>
  <c r="E191" i="3" s="1"/>
  <c r="E203" i="3" s="1"/>
  <c r="E140" i="2"/>
  <c r="E194" i="2"/>
  <c r="E224" i="2"/>
  <c r="K21" i="3"/>
  <c r="K197" i="3" s="1"/>
  <c r="C21" i="3"/>
  <c r="E164" i="3"/>
  <c r="D189" i="3"/>
  <c r="D191" i="3" s="1"/>
  <c r="D203" i="3" s="1"/>
  <c r="E71" i="2"/>
  <c r="E80" i="2"/>
  <c r="E130" i="2"/>
  <c r="E10" i="3"/>
  <c r="J21" i="3"/>
  <c r="J197" i="3" s="1"/>
  <c r="K189" i="3"/>
  <c r="C189" i="3"/>
  <c r="J174" i="3"/>
  <c r="E33" i="4"/>
  <c r="H174" i="3"/>
  <c r="K33" i="4"/>
  <c r="G33" i="4"/>
  <c r="E51" i="4"/>
  <c r="J51" i="4"/>
  <c r="I51" i="4"/>
  <c r="H51" i="4"/>
  <c r="G51" i="4"/>
  <c r="K51" i="4"/>
  <c r="F51" i="4"/>
  <c r="E13" i="4"/>
  <c r="E76" i="4" s="1"/>
  <c r="G174" i="3"/>
  <c r="F174" i="3"/>
  <c r="E174" i="3"/>
  <c r="D174" i="3"/>
  <c r="K174" i="3"/>
  <c r="C174" i="3"/>
  <c r="G109" i="3"/>
  <c r="J109" i="3"/>
  <c r="I118" i="3"/>
  <c r="F109" i="3"/>
  <c r="E109" i="3"/>
  <c r="G118" i="3"/>
  <c r="D109" i="3"/>
  <c r="K118" i="3"/>
  <c r="F118" i="3"/>
  <c r="H118" i="3"/>
  <c r="K109" i="3"/>
  <c r="C109" i="3"/>
  <c r="E118" i="3"/>
  <c r="D118" i="3"/>
  <c r="I109" i="3"/>
  <c r="D10" i="3"/>
  <c r="H109" i="3"/>
  <c r="J118" i="3"/>
  <c r="E87" i="3"/>
  <c r="E60" i="3"/>
  <c r="E44" i="3"/>
  <c r="K10" i="3"/>
  <c r="K196" i="3" s="1"/>
  <c r="J10" i="3"/>
  <c r="J196" i="3" s="1"/>
  <c r="I10" i="3"/>
  <c r="I196" i="3" s="1"/>
  <c r="H10" i="3"/>
  <c r="H196" i="3" s="1"/>
  <c r="G10" i="3"/>
  <c r="G196" i="3" s="1"/>
  <c r="F10" i="3"/>
  <c r="F196" i="3" s="1"/>
  <c r="E390" i="2"/>
  <c r="E405" i="2"/>
  <c r="E344" i="2"/>
  <c r="J373" i="2"/>
  <c r="H369" i="2"/>
  <c r="H373" i="2"/>
  <c r="F339" i="2"/>
  <c r="F373" i="2"/>
  <c r="J369" i="2"/>
  <c r="E339" i="2"/>
  <c r="I369" i="2"/>
  <c r="G373" i="2"/>
  <c r="K369" i="2"/>
  <c r="E373" i="2"/>
  <c r="D373" i="2"/>
  <c r="K373" i="2"/>
  <c r="C373" i="2"/>
  <c r="G369" i="2"/>
  <c r="C369" i="2"/>
  <c r="F369" i="2"/>
  <c r="D369" i="2"/>
  <c r="E369" i="2"/>
  <c r="J363" i="2"/>
  <c r="I363" i="2"/>
  <c r="K363" i="2"/>
  <c r="H363" i="2"/>
  <c r="F274" i="2"/>
  <c r="G363" i="2"/>
  <c r="F363" i="2"/>
  <c r="E363" i="2"/>
  <c r="D363" i="2"/>
  <c r="C363" i="2"/>
  <c r="F321" i="2"/>
  <c r="E314" i="2"/>
  <c r="E321" i="2"/>
  <c r="K314" i="2"/>
  <c r="E268" i="2"/>
  <c r="E274" i="2"/>
  <c r="D321" i="2"/>
  <c r="H321" i="2"/>
  <c r="K321" i="2"/>
  <c r="C321" i="2"/>
  <c r="J314" i="2"/>
  <c r="J321" i="2"/>
  <c r="G321" i="2"/>
  <c r="I321" i="2"/>
  <c r="C314" i="2"/>
  <c r="I314" i="2"/>
  <c r="H314" i="2"/>
  <c r="G314" i="2"/>
  <c r="F314" i="2"/>
  <c r="K307" i="2"/>
  <c r="C307" i="2"/>
  <c r="D314" i="2"/>
  <c r="D307" i="2"/>
  <c r="I307" i="2"/>
  <c r="H307" i="2"/>
  <c r="J307" i="2"/>
  <c r="G307" i="2"/>
  <c r="F307" i="2"/>
  <c r="E307" i="2"/>
  <c r="E246" i="2"/>
  <c r="K246" i="2"/>
  <c r="D246" i="2"/>
  <c r="J246" i="2"/>
  <c r="I246" i="2"/>
  <c r="H246" i="2"/>
  <c r="G246" i="2"/>
  <c r="F246" i="2"/>
  <c r="E166" i="2"/>
  <c r="D166" i="2"/>
  <c r="K166" i="2"/>
  <c r="J166" i="2"/>
  <c r="I166" i="2"/>
  <c r="H166" i="2"/>
  <c r="G166" i="2"/>
  <c r="F166" i="2"/>
  <c r="E26" i="2"/>
  <c r="E420" i="2" s="1"/>
  <c r="E50" i="2"/>
  <c r="E421" i="2" s="1"/>
  <c r="E71" i="4" l="1"/>
  <c r="E79" i="4" s="1"/>
  <c r="E81" i="4" s="1"/>
  <c r="F71" i="4"/>
  <c r="J71" i="4"/>
  <c r="G71" i="4"/>
  <c r="I71" i="4"/>
  <c r="H71" i="4"/>
  <c r="K71" i="4"/>
  <c r="E248" i="2"/>
  <c r="E427" i="2" s="1"/>
  <c r="E177" i="2"/>
  <c r="E426" i="2" s="1"/>
  <c r="E113" i="2"/>
  <c r="E425" i="2" s="1"/>
  <c r="E23" i="3"/>
  <c r="C23" i="3"/>
  <c r="I198" i="3"/>
  <c r="E79" i="5"/>
  <c r="E87" i="5" s="1"/>
  <c r="E89" i="5" s="1"/>
  <c r="G198" i="3"/>
  <c r="H198" i="3"/>
  <c r="F198" i="3"/>
  <c r="E179" i="3"/>
  <c r="E202" i="3" s="1"/>
  <c r="J198" i="3"/>
  <c r="E196" i="3"/>
  <c r="E198" i="3" s="1"/>
  <c r="K198" i="3"/>
  <c r="D23" i="3"/>
  <c r="D196" i="3"/>
  <c r="D198" i="3" s="1"/>
  <c r="E120" i="3"/>
  <c r="E201" i="3" s="1"/>
  <c r="E407" i="2"/>
  <c r="E430" i="2" s="1"/>
  <c r="E375" i="2"/>
  <c r="E429" i="2" s="1"/>
  <c r="E323" i="2"/>
  <c r="E428" i="2" s="1"/>
  <c r="E52" i="2"/>
  <c r="E422" i="2" s="1"/>
  <c r="E204" i="3" l="1"/>
  <c r="E206" i="3" s="1"/>
  <c r="E432" i="2"/>
  <c r="E434" i="2" s="1"/>
  <c r="D42" i="5" l="1"/>
  <c r="D19" i="5" l="1"/>
  <c r="D84" i="5" s="1"/>
  <c r="C29" i="6"/>
  <c r="C48" i="6" s="1"/>
  <c r="C56" i="6" s="1"/>
  <c r="C100" i="7" l="1"/>
  <c r="D100" i="7"/>
  <c r="F100" i="7"/>
  <c r="G100" i="7"/>
  <c r="H100" i="7"/>
  <c r="I100" i="7"/>
  <c r="J100" i="7"/>
  <c r="K100" i="7"/>
  <c r="D102" i="2" l="1"/>
  <c r="F102" i="2"/>
  <c r="G102" i="2"/>
  <c r="H102" i="2"/>
  <c r="I102" i="2"/>
  <c r="J102" i="2"/>
  <c r="K102" i="2"/>
  <c r="A47" i="2"/>
  <c r="B47" i="2"/>
  <c r="A48" i="2"/>
  <c r="B48" i="2"/>
  <c r="A49" i="2"/>
  <c r="B49" i="2"/>
  <c r="B46" i="2"/>
  <c r="A46" i="2"/>
  <c r="A35" i="2"/>
  <c r="B35" i="2"/>
  <c r="A36" i="2"/>
  <c r="B36" i="2"/>
  <c r="A37" i="2"/>
  <c r="B37" i="2"/>
  <c r="A38" i="2"/>
  <c r="B38" i="2"/>
  <c r="A39" i="2"/>
  <c r="B39" i="2"/>
  <c r="A40" i="2"/>
  <c r="B40" i="2"/>
  <c r="A41" i="2"/>
  <c r="B41" i="2"/>
  <c r="A42" i="2"/>
  <c r="B42" i="2"/>
  <c r="A43" i="2"/>
  <c r="B43" i="2"/>
  <c r="A44" i="2"/>
  <c r="B44" i="2"/>
  <c r="A45" i="2"/>
  <c r="B45" i="2"/>
  <c r="B34" i="2"/>
  <c r="A34" i="2"/>
  <c r="K55" i="9" l="1"/>
  <c r="J55" i="9"/>
  <c r="I55" i="9"/>
  <c r="H55" i="9"/>
  <c r="G55" i="9"/>
  <c r="F55" i="9"/>
  <c r="D55" i="9"/>
  <c r="D43" i="9"/>
  <c r="F43" i="9"/>
  <c r="G43" i="9"/>
  <c r="H43" i="9"/>
  <c r="I43" i="9"/>
  <c r="J43" i="9"/>
  <c r="K43" i="9"/>
  <c r="C43" i="9"/>
  <c r="C40" i="9"/>
  <c r="K40" i="9"/>
  <c r="C16" i="9"/>
  <c r="K16" i="9"/>
  <c r="H57" i="9" l="1"/>
  <c r="K45" i="9"/>
  <c r="J57" i="9"/>
  <c r="C45" i="9"/>
  <c r="G49" i="7"/>
  <c r="G72" i="7" s="1"/>
  <c r="F49" i="7"/>
  <c r="F72" i="7" s="1"/>
  <c r="D49" i="7"/>
  <c r="D72" i="7" s="1"/>
  <c r="J102" i="7"/>
  <c r="K49" i="7"/>
  <c r="K72" i="7" s="1"/>
  <c r="C49" i="7"/>
  <c r="C72" i="7" s="1"/>
  <c r="I102" i="7"/>
  <c r="J49" i="7"/>
  <c r="J72" i="7" s="1"/>
  <c r="H49" i="7"/>
  <c r="H72" i="7" s="1"/>
  <c r="F102" i="7"/>
  <c r="G57" i="9"/>
  <c r="I57" i="9"/>
  <c r="C57" i="9"/>
  <c r="K57" i="9"/>
  <c r="D57" i="9"/>
  <c r="I49" i="7"/>
  <c r="I72" i="7" s="1"/>
  <c r="F57" i="9"/>
  <c r="G31" i="9"/>
  <c r="G33" i="9" s="1"/>
  <c r="I40" i="9"/>
  <c r="I45" i="9" s="1"/>
  <c r="F40" i="9"/>
  <c r="F45" i="9" s="1"/>
  <c r="J40" i="9"/>
  <c r="J45" i="9" s="1"/>
  <c r="K18" i="9"/>
  <c r="C18" i="9"/>
  <c r="H31" i="9"/>
  <c r="H33" i="9" s="1"/>
  <c r="D40" i="9"/>
  <c r="D45" i="9" s="1"/>
  <c r="D31" i="9"/>
  <c r="D33" i="9" s="1"/>
  <c r="G40" i="9"/>
  <c r="G45" i="9" s="1"/>
  <c r="I16" i="9"/>
  <c r="H40" i="9"/>
  <c r="H45" i="9" s="1"/>
  <c r="H16" i="9"/>
  <c r="J16" i="9"/>
  <c r="F31" i="9"/>
  <c r="F33" i="9" s="1"/>
  <c r="D16" i="9"/>
  <c r="I31" i="9"/>
  <c r="I33" i="9" s="1"/>
  <c r="J31" i="9"/>
  <c r="J33" i="9" s="1"/>
  <c r="G102" i="7"/>
  <c r="C31" i="9"/>
  <c r="C33" i="9" s="1"/>
  <c r="K31" i="9"/>
  <c r="K33" i="9" s="1"/>
  <c r="D102" i="7"/>
  <c r="C102" i="7"/>
  <c r="H85" i="7"/>
  <c r="H87" i="7" s="1"/>
  <c r="D85" i="7"/>
  <c r="D87" i="7" s="1"/>
  <c r="G85" i="7"/>
  <c r="G87" i="7" s="1"/>
  <c r="K85" i="7"/>
  <c r="K87" i="7" s="1"/>
  <c r="J85" i="7"/>
  <c r="J87" i="7" s="1"/>
  <c r="C85" i="7"/>
  <c r="C87" i="7" s="1"/>
  <c r="F85" i="7"/>
  <c r="F87" i="7" s="1"/>
  <c r="I85" i="7"/>
  <c r="I87" i="7" s="1"/>
  <c r="D36" i="7"/>
  <c r="D38" i="7" s="1"/>
  <c r="G36" i="7"/>
  <c r="G38" i="7" s="1"/>
  <c r="J36" i="7"/>
  <c r="J38" i="7" s="1"/>
  <c r="F36" i="7"/>
  <c r="F38" i="7" s="1"/>
  <c r="I36" i="7"/>
  <c r="I38" i="7" s="1"/>
  <c r="K36" i="7"/>
  <c r="K38" i="7" s="1"/>
  <c r="H36" i="7"/>
  <c r="H38" i="7" s="1"/>
  <c r="C36" i="7"/>
  <c r="C38" i="7" s="1"/>
  <c r="J19" i="7"/>
  <c r="D19" i="7"/>
  <c r="K13" i="7"/>
  <c r="C13" i="7"/>
  <c r="K19" i="7"/>
  <c r="C19" i="7"/>
  <c r="J13" i="7"/>
  <c r="H19" i="7"/>
  <c r="G19" i="7"/>
  <c r="I19" i="7"/>
  <c r="F19" i="7"/>
  <c r="D13" i="7"/>
  <c r="H13" i="7"/>
  <c r="I13" i="7"/>
  <c r="G13" i="7"/>
  <c r="F13" i="7"/>
  <c r="F16" i="9" l="1"/>
  <c r="F18" i="9" s="1"/>
  <c r="K102" i="7"/>
  <c r="H102" i="7"/>
  <c r="D18" i="9"/>
  <c r="H18" i="9"/>
  <c r="I18" i="9"/>
  <c r="G18" i="9"/>
  <c r="J18" i="9"/>
  <c r="J21" i="7"/>
  <c r="C21" i="7"/>
  <c r="G21" i="7"/>
  <c r="F21" i="7"/>
  <c r="D21" i="7"/>
  <c r="H21" i="7"/>
  <c r="K21" i="7"/>
  <c r="I21" i="7"/>
  <c r="G414" i="2" l="1"/>
  <c r="K414" i="2"/>
  <c r="C414" i="2"/>
  <c r="I414" i="2"/>
  <c r="H414" i="2"/>
  <c r="F414" i="2"/>
  <c r="D414" i="2"/>
  <c r="J414" i="2"/>
  <c r="C87" i="3" l="1"/>
  <c r="C53" i="6" l="1"/>
  <c r="C58" i="6" s="1"/>
  <c r="I53" i="6"/>
  <c r="D53" i="6"/>
  <c r="F53" i="6"/>
  <c r="H53" i="6"/>
  <c r="J53" i="6"/>
  <c r="J29" i="6"/>
  <c r="J48" i="6" s="1"/>
  <c r="J56" i="6" s="1"/>
  <c r="G53" i="6"/>
  <c r="D29" i="6"/>
  <c r="G29" i="6"/>
  <c r="G48" i="6" s="1"/>
  <c r="G56" i="6" s="1"/>
  <c r="K29" i="6"/>
  <c r="K48" i="6" s="1"/>
  <c r="K56" i="6" s="1"/>
  <c r="H29" i="6"/>
  <c r="H48" i="6" s="1"/>
  <c r="H56" i="6" s="1"/>
  <c r="F29" i="6"/>
  <c r="F48" i="6" s="1"/>
  <c r="F56" i="6" s="1"/>
  <c r="I29" i="6"/>
  <c r="I48" i="6" s="1"/>
  <c r="I56" i="6" s="1"/>
  <c r="K53" i="6"/>
  <c r="D48" i="6" l="1"/>
  <c r="D56" i="6" s="1"/>
  <c r="D58" i="6" s="1"/>
  <c r="K58" i="6"/>
  <c r="H58" i="6"/>
  <c r="J58" i="6"/>
  <c r="I58" i="6"/>
  <c r="F58" i="6"/>
  <c r="G58" i="6"/>
  <c r="B76" i="4" l="1"/>
  <c r="B203" i="3"/>
  <c r="B202" i="3"/>
  <c r="B201" i="3"/>
  <c r="B197" i="3"/>
  <c r="B196" i="3"/>
  <c r="B431" i="2"/>
  <c r="B430" i="2"/>
  <c r="B429" i="2"/>
  <c r="B428" i="2"/>
  <c r="B427" i="2"/>
  <c r="B426" i="2"/>
  <c r="B425" i="2"/>
  <c r="B422" i="2"/>
  <c r="B421" i="2"/>
  <c r="B420" i="2"/>
  <c r="B419" i="2"/>
  <c r="C393" i="2"/>
  <c r="D393" i="2"/>
  <c r="F393" i="2"/>
  <c r="G393" i="2"/>
  <c r="H393" i="2"/>
  <c r="I393" i="2"/>
  <c r="J393" i="2"/>
  <c r="K393" i="2"/>
  <c r="K274" i="2" l="1"/>
  <c r="C274" i="2"/>
  <c r="C35" i="5"/>
  <c r="C42" i="5"/>
  <c r="C19" i="5"/>
  <c r="C84" i="5" s="1"/>
  <c r="K19" i="5"/>
  <c r="K84" i="5" s="1"/>
  <c r="F19" i="5"/>
  <c r="F84" i="5" s="1"/>
  <c r="G19" i="5"/>
  <c r="G84" i="5" s="1"/>
  <c r="J19" i="5"/>
  <c r="J84" i="5" s="1"/>
  <c r="H19" i="5"/>
  <c r="H84" i="5" s="1"/>
  <c r="G42" i="5"/>
  <c r="F42" i="5"/>
  <c r="D35" i="5"/>
  <c r="I35" i="5"/>
  <c r="K35" i="5"/>
  <c r="J35" i="5"/>
  <c r="H42" i="5"/>
  <c r="I42" i="5"/>
  <c r="G35" i="5"/>
  <c r="K42" i="5"/>
  <c r="F35" i="5"/>
  <c r="J42" i="5"/>
  <c r="H35" i="5"/>
  <c r="I19" i="5"/>
  <c r="I84" i="5" s="1"/>
  <c r="I13" i="4"/>
  <c r="I76" i="4" s="1"/>
  <c r="H13" i="4"/>
  <c r="H76" i="4" s="1"/>
  <c r="J13" i="4"/>
  <c r="J76" i="4" s="1"/>
  <c r="G13" i="4"/>
  <c r="G76" i="4" s="1"/>
  <c r="D13" i="4"/>
  <c r="D76" i="4" s="1"/>
  <c r="K13" i="4"/>
  <c r="K76" i="4" s="1"/>
  <c r="K431" i="2"/>
  <c r="I390" i="2"/>
  <c r="I405" i="2"/>
  <c r="G431" i="2"/>
  <c r="F431" i="2"/>
  <c r="C431" i="2"/>
  <c r="J431" i="2"/>
  <c r="D431" i="2"/>
  <c r="I431" i="2"/>
  <c r="G274" i="2"/>
  <c r="J405" i="2"/>
  <c r="H431" i="2"/>
  <c r="C191" i="3"/>
  <c r="C203" i="3" s="1"/>
  <c r="K191" i="3"/>
  <c r="K203" i="3" s="1"/>
  <c r="F164" i="3"/>
  <c r="K164" i="3"/>
  <c r="J164" i="3"/>
  <c r="H164" i="3"/>
  <c r="D164" i="3"/>
  <c r="C164" i="3"/>
  <c r="I164" i="3"/>
  <c r="G164" i="3"/>
  <c r="I148" i="3"/>
  <c r="K148" i="3"/>
  <c r="G148" i="3"/>
  <c r="H148" i="3"/>
  <c r="J148" i="3"/>
  <c r="F148" i="3"/>
  <c r="D148" i="3"/>
  <c r="C148" i="3"/>
  <c r="D137" i="3"/>
  <c r="J137" i="3"/>
  <c r="K137" i="3"/>
  <c r="I137" i="3"/>
  <c r="C137" i="3"/>
  <c r="H137" i="3"/>
  <c r="G137" i="3"/>
  <c r="F137" i="3"/>
  <c r="H87" i="3"/>
  <c r="K87" i="3"/>
  <c r="G60" i="3"/>
  <c r="I87" i="3"/>
  <c r="D87" i="3"/>
  <c r="J87" i="3"/>
  <c r="G87" i="3"/>
  <c r="F87" i="3"/>
  <c r="I60" i="3"/>
  <c r="D60" i="3"/>
  <c r="F60" i="3"/>
  <c r="K60" i="3"/>
  <c r="J60" i="3"/>
  <c r="H60" i="3"/>
  <c r="D44" i="3"/>
  <c r="J44" i="3"/>
  <c r="I44" i="3"/>
  <c r="K44" i="3"/>
  <c r="C60" i="3"/>
  <c r="H44" i="3"/>
  <c r="G44" i="3"/>
  <c r="C44" i="3"/>
  <c r="F44" i="3"/>
  <c r="C197" i="3"/>
  <c r="C196" i="3"/>
  <c r="D274" i="2"/>
  <c r="H405" i="2"/>
  <c r="I344" i="2"/>
  <c r="G390" i="2"/>
  <c r="G405" i="2"/>
  <c r="H390" i="2"/>
  <c r="H344" i="2"/>
  <c r="F390" i="2"/>
  <c r="F405" i="2"/>
  <c r="I274" i="2"/>
  <c r="H274" i="2"/>
  <c r="D390" i="2"/>
  <c r="D405" i="2"/>
  <c r="I194" i="2"/>
  <c r="K390" i="2"/>
  <c r="C390" i="2"/>
  <c r="K405" i="2"/>
  <c r="C405" i="2"/>
  <c r="J390" i="2"/>
  <c r="I268" i="2"/>
  <c r="K339" i="2"/>
  <c r="C339" i="2"/>
  <c r="G344" i="2"/>
  <c r="H268" i="2"/>
  <c r="J339" i="2"/>
  <c r="F344" i="2"/>
  <c r="G268" i="2"/>
  <c r="I339" i="2"/>
  <c r="F268" i="2"/>
  <c r="H339" i="2"/>
  <c r="D344" i="2"/>
  <c r="D339" i="2"/>
  <c r="J268" i="2"/>
  <c r="G339" i="2"/>
  <c r="K344" i="2"/>
  <c r="C344" i="2"/>
  <c r="D268" i="2"/>
  <c r="J344" i="2"/>
  <c r="K268" i="2"/>
  <c r="C268" i="2"/>
  <c r="J274" i="2"/>
  <c r="D224" i="2"/>
  <c r="I206" i="2"/>
  <c r="J206" i="2"/>
  <c r="G194" i="2"/>
  <c r="H194" i="2"/>
  <c r="F194" i="2"/>
  <c r="J224" i="2"/>
  <c r="H206" i="2"/>
  <c r="I224" i="2"/>
  <c r="G206" i="2"/>
  <c r="D194" i="2"/>
  <c r="H224" i="2"/>
  <c r="F206" i="2"/>
  <c r="K206" i="2"/>
  <c r="K194" i="2"/>
  <c r="G224" i="2"/>
  <c r="J194" i="2"/>
  <c r="F224" i="2"/>
  <c r="D206" i="2"/>
  <c r="K224" i="2"/>
  <c r="H140" i="2"/>
  <c r="K140" i="2"/>
  <c r="G159" i="2"/>
  <c r="D130" i="2"/>
  <c r="J140" i="2"/>
  <c r="F159" i="2"/>
  <c r="K130" i="2"/>
  <c r="F140" i="2"/>
  <c r="I140" i="2"/>
  <c r="D159" i="2"/>
  <c r="H130" i="2"/>
  <c r="G130" i="2"/>
  <c r="J130" i="2"/>
  <c r="K159" i="2"/>
  <c r="F130" i="2"/>
  <c r="H159" i="2"/>
  <c r="I130" i="2"/>
  <c r="D140" i="2"/>
  <c r="G140" i="2"/>
  <c r="J159" i="2"/>
  <c r="I159" i="2"/>
  <c r="A13" i="2"/>
  <c r="B13" i="2"/>
  <c r="A14" i="2"/>
  <c r="B14" i="2"/>
  <c r="A15" i="2"/>
  <c r="B15" i="2"/>
  <c r="A16" i="2"/>
  <c r="B16" i="2"/>
  <c r="A17" i="2"/>
  <c r="B17" i="2"/>
  <c r="A18" i="2"/>
  <c r="B18" i="2"/>
  <c r="A19" i="2"/>
  <c r="B19" i="2"/>
  <c r="A20" i="2"/>
  <c r="B20" i="2"/>
  <c r="A21" i="2"/>
  <c r="B21" i="2"/>
  <c r="A22" i="2"/>
  <c r="B22" i="2"/>
  <c r="A23" i="2"/>
  <c r="B23" i="2"/>
  <c r="A24" i="2"/>
  <c r="B24" i="2"/>
  <c r="A25" i="2"/>
  <c r="B25" i="2"/>
  <c r="A28" i="2"/>
  <c r="B28" i="2"/>
  <c r="A29" i="2"/>
  <c r="B29" i="2"/>
  <c r="A30" i="2"/>
  <c r="B30" i="2"/>
  <c r="A31" i="2"/>
  <c r="B31" i="2"/>
  <c r="A32" i="2"/>
  <c r="B32" i="2"/>
  <c r="A33" i="2"/>
  <c r="B33" i="2"/>
  <c r="B12" i="2"/>
  <c r="I26" i="2"/>
  <c r="I420" i="2" s="1"/>
  <c r="A12" i="2"/>
  <c r="B8" i="2"/>
  <c r="B9" i="2"/>
  <c r="A9" i="2"/>
  <c r="A8" i="2"/>
  <c r="D79" i="5" l="1"/>
  <c r="D87" i="5" s="1"/>
  <c r="D89" i="5" s="1"/>
  <c r="J79" i="4"/>
  <c r="J81" i="4" s="1"/>
  <c r="H79" i="4"/>
  <c r="H81" i="4" s="1"/>
  <c r="G79" i="4"/>
  <c r="G81" i="4" s="1"/>
  <c r="I79" i="4"/>
  <c r="I81" i="4" s="1"/>
  <c r="C76" i="4"/>
  <c r="C79" i="4"/>
  <c r="K79" i="4"/>
  <c r="K81" i="4" s="1"/>
  <c r="D79" i="4"/>
  <c r="D81" i="4" s="1"/>
  <c r="J248" i="2"/>
  <c r="J427" i="2" s="1"/>
  <c r="G248" i="2"/>
  <c r="G427" i="2" s="1"/>
  <c r="K248" i="2"/>
  <c r="K427" i="2" s="1"/>
  <c r="F248" i="2"/>
  <c r="H248" i="2"/>
  <c r="H427" i="2" s="1"/>
  <c r="I248" i="2"/>
  <c r="I427" i="2" s="1"/>
  <c r="D248" i="2"/>
  <c r="D427" i="2" s="1"/>
  <c r="F177" i="2"/>
  <c r="I177" i="2"/>
  <c r="I426" i="2" s="1"/>
  <c r="C177" i="2"/>
  <c r="C426" i="2" s="1"/>
  <c r="D177" i="2"/>
  <c r="D426" i="2" s="1"/>
  <c r="J177" i="2"/>
  <c r="J426" i="2" s="1"/>
  <c r="K177" i="2"/>
  <c r="K426" i="2" s="1"/>
  <c r="G177" i="2"/>
  <c r="G426" i="2" s="1"/>
  <c r="H177" i="2"/>
  <c r="H426" i="2" s="1"/>
  <c r="G323" i="2"/>
  <c r="G428" i="2" s="1"/>
  <c r="G79" i="5"/>
  <c r="G87" i="5" s="1"/>
  <c r="G89" i="5" s="1"/>
  <c r="F323" i="2"/>
  <c r="F428" i="2" s="1"/>
  <c r="F375" i="2"/>
  <c r="F429" i="2" s="1"/>
  <c r="F76" i="4"/>
  <c r="H79" i="5"/>
  <c r="H87" i="5" s="1"/>
  <c r="H89" i="5" s="1"/>
  <c r="K79" i="5"/>
  <c r="K87" i="5" s="1"/>
  <c r="K89" i="5" s="1"/>
  <c r="F79" i="5"/>
  <c r="F87" i="5" s="1"/>
  <c r="F89" i="5" s="1"/>
  <c r="J79" i="5"/>
  <c r="J87" i="5" s="1"/>
  <c r="J89" i="5" s="1"/>
  <c r="I79" i="5"/>
  <c r="I87" i="5" s="1"/>
  <c r="I89" i="5" s="1"/>
  <c r="C120" i="3"/>
  <c r="C201" i="3" s="1"/>
  <c r="C79" i="5"/>
  <c r="C87" i="5" s="1"/>
  <c r="C89" i="5" s="1"/>
  <c r="J179" i="3"/>
  <c r="J202" i="3" s="1"/>
  <c r="D375" i="2"/>
  <c r="D429" i="2" s="1"/>
  <c r="D179" i="3"/>
  <c r="D202" i="3" s="1"/>
  <c r="H179" i="3"/>
  <c r="H202" i="3" s="1"/>
  <c r="F120" i="3"/>
  <c r="F201" i="3" s="1"/>
  <c r="G375" i="2"/>
  <c r="G429" i="2" s="1"/>
  <c r="K120" i="3"/>
  <c r="K201" i="3" s="1"/>
  <c r="F179" i="3"/>
  <c r="F202" i="3" s="1"/>
  <c r="G179" i="3"/>
  <c r="G202" i="3" s="1"/>
  <c r="C179" i="3"/>
  <c r="C202" i="3" s="1"/>
  <c r="I179" i="3"/>
  <c r="I202" i="3" s="1"/>
  <c r="K179" i="3"/>
  <c r="K202" i="3" s="1"/>
  <c r="I120" i="3"/>
  <c r="I201" i="3" s="1"/>
  <c r="J120" i="3"/>
  <c r="J201" i="3" s="1"/>
  <c r="D120" i="3"/>
  <c r="D201" i="3" s="1"/>
  <c r="G120" i="3"/>
  <c r="G201" i="3" s="1"/>
  <c r="H120" i="3"/>
  <c r="H201" i="3" s="1"/>
  <c r="H375" i="2"/>
  <c r="H429" i="2" s="1"/>
  <c r="J375" i="2"/>
  <c r="J429" i="2" s="1"/>
  <c r="C375" i="2"/>
  <c r="C429" i="2" s="1"/>
  <c r="K375" i="2"/>
  <c r="K429" i="2" s="1"/>
  <c r="I375" i="2"/>
  <c r="I429" i="2" s="1"/>
  <c r="C323" i="2"/>
  <c r="C428" i="2" s="1"/>
  <c r="H323" i="2"/>
  <c r="H428" i="2" s="1"/>
  <c r="J323" i="2"/>
  <c r="J428" i="2" s="1"/>
  <c r="K323" i="2"/>
  <c r="K428" i="2" s="1"/>
  <c r="D323" i="2"/>
  <c r="D428" i="2" s="1"/>
  <c r="I323" i="2"/>
  <c r="I428" i="2" s="1"/>
  <c r="C427" i="2"/>
  <c r="F26" i="2"/>
  <c r="C50" i="2"/>
  <c r="C421" i="2" s="1"/>
  <c r="G26" i="2"/>
  <c r="G420" i="2" s="1"/>
  <c r="J50" i="2"/>
  <c r="J421" i="2" s="1"/>
  <c r="D26" i="2"/>
  <c r="D420" i="2" s="1"/>
  <c r="H50" i="2"/>
  <c r="H421" i="2" s="1"/>
  <c r="I50" i="2"/>
  <c r="I421" i="2" s="1"/>
  <c r="C26" i="2"/>
  <c r="C420" i="2" s="1"/>
  <c r="G50" i="2"/>
  <c r="G421" i="2" s="1"/>
  <c r="K26" i="2"/>
  <c r="K420" i="2" s="1"/>
  <c r="F50" i="2"/>
  <c r="J26" i="2"/>
  <c r="J420" i="2" s="1"/>
  <c r="D50" i="2"/>
  <c r="D421" i="2" s="1"/>
  <c r="H26" i="2"/>
  <c r="H420" i="2" s="1"/>
  <c r="K50" i="2"/>
  <c r="K421" i="2" s="1"/>
  <c r="I407" i="2"/>
  <c r="I430" i="2" s="1"/>
  <c r="H407" i="2"/>
  <c r="H430" i="2" s="1"/>
  <c r="C198" i="3"/>
  <c r="K407" i="2"/>
  <c r="K430" i="2" s="1"/>
  <c r="D407" i="2"/>
  <c r="D430" i="2" s="1"/>
  <c r="J407" i="2"/>
  <c r="J430" i="2" s="1"/>
  <c r="C407" i="2"/>
  <c r="C430" i="2" s="1"/>
  <c r="I23" i="3"/>
  <c r="G23" i="3"/>
  <c r="H23" i="3"/>
  <c r="F23" i="3"/>
  <c r="J23" i="3"/>
  <c r="K23" i="3"/>
  <c r="F407" i="2"/>
  <c r="G407" i="2"/>
  <c r="G430" i="2" s="1"/>
  <c r="C10" i="2"/>
  <c r="C419" i="2" s="1"/>
  <c r="H80" i="2"/>
  <c r="F10" i="2"/>
  <c r="F95" i="2"/>
  <c r="H95" i="2"/>
  <c r="G95" i="2"/>
  <c r="D80" i="2"/>
  <c r="D95" i="2"/>
  <c r="G80" i="2"/>
  <c r="K80" i="2"/>
  <c r="K95" i="2"/>
  <c r="J10" i="2"/>
  <c r="J419" i="2" s="1"/>
  <c r="J80" i="2"/>
  <c r="J95" i="2"/>
  <c r="F80" i="2"/>
  <c r="G10" i="2"/>
  <c r="G419" i="2" s="1"/>
  <c r="I80" i="2"/>
  <c r="I95" i="2"/>
  <c r="H71" i="2"/>
  <c r="G71" i="2"/>
  <c r="F71" i="2"/>
  <c r="K10" i="2"/>
  <c r="K419" i="2" s="1"/>
  <c r="D10" i="2"/>
  <c r="D419" i="2" s="1"/>
  <c r="I10" i="2"/>
  <c r="I419" i="2" s="1"/>
  <c r="K71" i="2"/>
  <c r="C113" i="2"/>
  <c r="D71" i="2"/>
  <c r="H10" i="2"/>
  <c r="H419" i="2" s="1"/>
  <c r="J71" i="2"/>
  <c r="I71" i="2"/>
  <c r="I113" i="2" l="1"/>
  <c r="I425" i="2" s="1"/>
  <c r="I432" i="2" s="1"/>
  <c r="C81" i="4"/>
  <c r="H113" i="2"/>
  <c r="H425" i="2" s="1"/>
  <c r="H432" i="2" s="1"/>
  <c r="D113" i="2"/>
  <c r="D425" i="2" s="1"/>
  <c r="D432" i="2" s="1"/>
  <c r="F113" i="2"/>
  <c r="J113" i="2"/>
  <c r="J425" i="2" s="1"/>
  <c r="J432" i="2" s="1"/>
  <c r="G113" i="2"/>
  <c r="G425" i="2" s="1"/>
  <c r="G432" i="2" s="1"/>
  <c r="K113" i="2"/>
  <c r="K425" i="2" s="1"/>
  <c r="K432" i="2" s="1"/>
  <c r="F430" i="2"/>
  <c r="F426" i="2"/>
  <c r="F419" i="2"/>
  <c r="F421" i="2"/>
  <c r="F420" i="2"/>
  <c r="F427" i="2"/>
  <c r="F79" i="4"/>
  <c r="F81" i="4" s="1"/>
  <c r="D204" i="3"/>
  <c r="D206" i="3" s="1"/>
  <c r="J204" i="3"/>
  <c r="J206" i="3" s="1"/>
  <c r="F204" i="3"/>
  <c r="H204" i="3"/>
  <c r="H206" i="3" s="1"/>
  <c r="I204" i="3"/>
  <c r="I206" i="3" s="1"/>
  <c r="G204" i="3"/>
  <c r="G206" i="3" s="1"/>
  <c r="K204" i="3"/>
  <c r="K206" i="3" s="1"/>
  <c r="J52" i="2"/>
  <c r="J422" i="2" s="1"/>
  <c r="G52" i="2"/>
  <c r="G422" i="2" s="1"/>
  <c r="I52" i="2"/>
  <c r="I422" i="2" s="1"/>
  <c r="F52" i="2"/>
  <c r="D52" i="2"/>
  <c r="D422" i="2" s="1"/>
  <c r="H52" i="2"/>
  <c r="H422" i="2" s="1"/>
  <c r="C52" i="2"/>
  <c r="K52" i="2"/>
  <c r="K422" i="2" s="1"/>
  <c r="C204" i="3"/>
  <c r="C206" i="3" s="1"/>
  <c r="C425" i="2"/>
  <c r="C432" i="2" s="1"/>
  <c r="F206" i="3" l="1"/>
  <c r="F425" i="2"/>
  <c r="F432" i="2" s="1"/>
  <c r="F422" i="2"/>
  <c r="D434" i="2"/>
  <c r="H434" i="2"/>
  <c r="J434" i="2"/>
  <c r="G434" i="2"/>
  <c r="K434" i="2"/>
  <c r="I434" i="2"/>
  <c r="C422" i="2"/>
  <c r="C434" i="2" s="1"/>
  <c r="F434" i="2" l="1"/>
</calcChain>
</file>

<file path=xl/sharedStrings.xml><?xml version="1.0" encoding="utf-8"?>
<sst xmlns="http://schemas.openxmlformats.org/spreadsheetml/2006/main" count="3808" uniqueCount="1041">
  <si>
    <t>Account</t>
  </si>
  <si>
    <t>Description</t>
  </si>
  <si>
    <t>Department</t>
  </si>
  <si>
    <t>City Manager</t>
  </si>
  <si>
    <t>Current</t>
  </si>
  <si>
    <t>Projected</t>
  </si>
  <si>
    <t>Actual</t>
  </si>
  <si>
    <t/>
  </si>
  <si>
    <t>Request</t>
  </si>
  <si>
    <t>Approved</t>
  </si>
  <si>
    <t>Year</t>
  </si>
  <si>
    <t>Budget</t>
  </si>
  <si>
    <t>CURRENT YEAR TAXES</t>
  </si>
  <si>
    <t>PENALTY / INTEREST</t>
  </si>
  <si>
    <t>REFUSE COLLECTIONS</t>
  </si>
  <si>
    <t>BUILDING PERMITS</t>
  </si>
  <si>
    <t>ZONING FEES</t>
  </si>
  <si>
    <t>BURNING PERMITS</t>
  </si>
  <si>
    <t>FINES</t>
  </si>
  <si>
    <t>SALES TAX RECEIPTS</t>
  </si>
  <si>
    <t>LEASES</t>
  </si>
  <si>
    <t>CASH SHORT/OVER</t>
  </si>
  <si>
    <t>INTEREST INCOME</t>
  </si>
  <si>
    <t>PRIOR YEAR EXCESS</t>
  </si>
  <si>
    <t>COUNTY FIRE SUBSIDY</t>
  </si>
  <si>
    <t>SALE OF CITY ASSETS</t>
  </si>
  <si>
    <t>TRANSFER IN - MEDC</t>
  </si>
  <si>
    <t>OVERTIME</t>
  </si>
  <si>
    <t>LONGEVITY</t>
  </si>
  <si>
    <t>FICA EXPENSE</t>
  </si>
  <si>
    <t>MEDICARE EXPENSE</t>
  </si>
  <si>
    <t>INSURANCE - MEDICAL</t>
  </si>
  <si>
    <t>TELEMEDICINE EXPENSE</t>
  </si>
  <si>
    <t>OFFICE SUPPLIES</t>
  </si>
  <si>
    <t>CLOTHING SUPPLIES</t>
  </si>
  <si>
    <t>OPERATING SUPPLIES</t>
  </si>
  <si>
    <t>PRINTING &amp; BONDING</t>
  </si>
  <si>
    <t>DUES &amp; SUBSCRIPTIONS</t>
  </si>
  <si>
    <t>COMMUNITY SERVICES</t>
  </si>
  <si>
    <t>BUILDING REPAIR</t>
  </si>
  <si>
    <t>AUTO/TRUCK REPAIR</t>
  </si>
  <si>
    <t>COMPUTER EQUIPMENT</t>
  </si>
  <si>
    <t>FREIGHT</t>
  </si>
  <si>
    <t>ETCOG</t>
  </si>
  <si>
    <t>PYROTECHNICS</t>
  </si>
  <si>
    <t>AIR QUALITY</t>
  </si>
  <si>
    <t>AUTO ALLOWANCE</t>
  </si>
  <si>
    <t>AUTOMOTIVE SUPPLIES</t>
  </si>
  <si>
    <t>SHOP SUPPLIES</t>
  </si>
  <si>
    <t>CUSTODIAL SERVICES</t>
  </si>
  <si>
    <t>BRIDGES &amp; CULVERTS</t>
  </si>
  <si>
    <t>SIDEWALKS &amp; CURBS</t>
  </si>
  <si>
    <t>STREETS &amp; ALLEYS</t>
  </si>
  <si>
    <t>CRUSHED ROCK</t>
  </si>
  <si>
    <t>STRUCTURE REMOVAL</t>
  </si>
  <si>
    <t>TREE REMOVAL</t>
  </si>
  <si>
    <t>LEGAL SERVICES</t>
  </si>
  <si>
    <t>TAX ATTORNEY FEES</t>
  </si>
  <si>
    <t>OTHER SERVICES</t>
  </si>
  <si>
    <t>LEGAL PUBLICATIONS</t>
  </si>
  <si>
    <t>STATE FEES</t>
  </si>
  <si>
    <t>GROUND MAINTENANCE</t>
  </si>
  <si>
    <t>ELECTION EXPENSE</t>
  </si>
  <si>
    <t>CONTINGENCY</t>
  </si>
  <si>
    <t>BANK SERVICE CHARGES</t>
  </si>
  <si>
    <t>OFFICE EQUIPMENT</t>
  </si>
  <si>
    <t>MAIN STREET PROGRAM</t>
  </si>
  <si>
    <t>JUDGE</t>
  </si>
  <si>
    <t>SEWER SALES</t>
  </si>
  <si>
    <t>WATER SALES</t>
  </si>
  <si>
    <t>WATER METER FEES</t>
  </si>
  <si>
    <t>CONNECTS/DISCONNECTS</t>
  </si>
  <si>
    <t>CHEMICALS - GENERAL</t>
  </si>
  <si>
    <t>FLUORIDATION SYSTEM</t>
  </si>
  <si>
    <t>CHEMICALS - CHLORINE</t>
  </si>
  <si>
    <t>SAFETY EQUIPMENT</t>
  </si>
  <si>
    <t>VALVE REPAIR</t>
  </si>
  <si>
    <t>STORAGE TANK REPAIR</t>
  </si>
  <si>
    <t>LIFT STATION REPAIR</t>
  </si>
  <si>
    <t>WATER WELLS REPAIR</t>
  </si>
  <si>
    <t>FENCE REPAIR</t>
  </si>
  <si>
    <t>REPAIR CLAMPS</t>
  </si>
  <si>
    <t>OTHER REPAIR</t>
  </si>
  <si>
    <t>FIRE HYDRANTS REPAIR</t>
  </si>
  <si>
    <t>SERVICE LINES REPAIR</t>
  </si>
  <si>
    <t>CHLORINATORS REPAIR</t>
  </si>
  <si>
    <t>WATER METERS</t>
  </si>
  <si>
    <t>FIRE HYDRANTS</t>
  </si>
  <si>
    <t>DEPRECIATION EXPENSE</t>
  </si>
  <si>
    <t>BAD DEBT EXPENSE</t>
  </si>
  <si>
    <t>LABORATORY SUPPLIES</t>
  </si>
  <si>
    <t>SLUDGE REMOVAL</t>
  </si>
  <si>
    <t>PAY AGENT FEES</t>
  </si>
  <si>
    <t>GRANT INCOME</t>
  </si>
  <si>
    <t>ENGINEERING FEES</t>
  </si>
  <si>
    <t>TRANSFER IN</t>
  </si>
  <si>
    <t>TRANSFER OUT</t>
  </si>
  <si>
    <t>PRINCIPAL PAYMENT</t>
  </si>
  <si>
    <t>PAVILION RENTAL FEES</t>
  </si>
  <si>
    <t>SPECIAL PROJECTS</t>
  </si>
  <si>
    <t>TOTAL TAX COLLECTION</t>
  </si>
  <si>
    <t>OPERATAING REVENUE</t>
  </si>
  <si>
    <t>MISC. GENERAL INCOME</t>
  </si>
  <si>
    <t>Total General Fund Revenues</t>
  </si>
  <si>
    <t>GENERAL FUND EXPENSES</t>
  </si>
  <si>
    <t>POLICE DEPARTMENT</t>
  </si>
  <si>
    <t>PERSONNEL SERVICES</t>
  </si>
  <si>
    <t>CONTRACTURAL SERVICES</t>
  </si>
  <si>
    <t>CAPITAL EXPENDITURES</t>
  </si>
  <si>
    <t>*TOTAL POLICE</t>
  </si>
  <si>
    <t>FIRE DEPARTMENT</t>
  </si>
  <si>
    <t>Year Budget</t>
  </si>
  <si>
    <t>OPERATING EXPENSES</t>
  </si>
  <si>
    <t>CONTRACTUAL SERVICES</t>
  </si>
  <si>
    <t>*TOTAL FIRE</t>
  </si>
  <si>
    <t>STREET DEPARTMENT</t>
  </si>
  <si>
    <t>*TOTAL STREET</t>
  </si>
  <si>
    <t>ADMINISTRATION DEPARTMENT</t>
  </si>
  <si>
    <t>*TOTAL ADMINISTRATION</t>
  </si>
  <si>
    <t>MAIN STREET/HISTORIC PRESERVATION</t>
  </si>
  <si>
    <t>PERSONNEL SERVICE</t>
  </si>
  <si>
    <t>*TOTAL MAIN STREET/HISTORIC PRESERVATION</t>
  </si>
  <si>
    <t>MUNICIPAL COURT</t>
  </si>
  <si>
    <t>*TOTAL MUNICIPAL COURT</t>
  </si>
  <si>
    <t>TRANSFERS/OTHER EXPENDITURES</t>
  </si>
  <si>
    <t>*TOTAL TRANSFERS</t>
  </si>
  <si>
    <t>Revenues</t>
  </si>
  <si>
    <t>Expenses</t>
  </si>
  <si>
    <t>*TOTAL General Fund Expenditures</t>
  </si>
  <si>
    <t>Under/(Over)</t>
  </si>
  <si>
    <t>WATER FUND REVENUE</t>
  </si>
  <si>
    <t>REVENUE - SEWER</t>
  </si>
  <si>
    <t>REVENUE - WATER</t>
  </si>
  <si>
    <t>*TOTAL REVENUES</t>
  </si>
  <si>
    <t>WATER FUND EXPENSES</t>
  </si>
  <si>
    <t>WATER DEPARTMENT</t>
  </si>
  <si>
    <t>*Total Water Department</t>
  </si>
  <si>
    <t>WASTEWATER DEPARTMENT</t>
  </si>
  <si>
    <t>*Total Wastewater</t>
  </si>
  <si>
    <t>TOTAL DEBT SERVICE</t>
  </si>
  <si>
    <t>*Total Transfers</t>
  </si>
  <si>
    <t>WATER FUND BUDGET RECAP</t>
  </si>
  <si>
    <t>TOTAL REVENUES</t>
  </si>
  <si>
    <t>Expenditures</t>
  </si>
  <si>
    <t>TOTAL EXPENDITURES</t>
  </si>
  <si>
    <t>WATER UTILITY FUND</t>
  </si>
  <si>
    <t>GENERAL FUND REVENUE</t>
  </si>
  <si>
    <t>GENERAL FUND</t>
  </si>
  <si>
    <t>MINEOLA ECONOMIC DEVELOPMENT CORP</t>
  </si>
  <si>
    <t>REVENUES</t>
  </si>
  <si>
    <t>*Total Revenue</t>
  </si>
  <si>
    <t>*Total Expenses</t>
  </si>
  <si>
    <t>MEDC BUDGET RECAP</t>
  </si>
  <si>
    <t>PARKS AND OPEN SPACES/NATURAL RESOURCES</t>
  </si>
  <si>
    <t>NATURAL RESOURCES EXPENSES</t>
  </si>
  <si>
    <t>NATURAL RESOURCES BUDGET RECAP</t>
  </si>
  <si>
    <t xml:space="preserve"> </t>
  </si>
  <si>
    <t>MARKETING/TOURISM DEPARTMENT</t>
  </si>
  <si>
    <t>Total:</t>
  </si>
  <si>
    <t>Revenue</t>
  </si>
  <si>
    <t>Expense</t>
  </si>
  <si>
    <t>Water &amp; Sewer Construction Fund</t>
  </si>
  <si>
    <t>I&amp;S  Certificates of Obligation Series 2017</t>
  </si>
  <si>
    <t>Expenditure</t>
  </si>
  <si>
    <t>I&amp;S Certificates of Obligation 2014</t>
  </si>
  <si>
    <t>Fund 16</t>
  </si>
  <si>
    <t>Net (Revenue)/Expense</t>
  </si>
  <si>
    <t>Court Building &amp; Security Fund</t>
  </si>
  <si>
    <t>Court Technology</t>
  </si>
  <si>
    <t>Truancy Prevention &amp; Diversion Fund</t>
  </si>
  <si>
    <t>(Funds not allocated)</t>
  </si>
  <si>
    <t>Municipal Jury Fund</t>
  </si>
  <si>
    <t>I&amp;S General Obligation Refunding 2019</t>
  </si>
  <si>
    <t>CONTRIBUTION REVENUE</t>
  </si>
  <si>
    <t>PROPERTY TAX EXPENSE</t>
  </si>
  <si>
    <t>BOARD MEMBER EXPENSE</t>
  </si>
  <si>
    <t>I&amp;S General Obligation Refunding 2014 - Water/Wastewater</t>
  </si>
  <si>
    <t>Water/Wastewater &amp; Sales Tax</t>
  </si>
  <si>
    <t>I&amp;S - General Obligation Refunding Bond 2017 - Sales Tax and Tax Supp</t>
  </si>
  <si>
    <t>AMBULANCE SERVICE</t>
  </si>
  <si>
    <t>Percent</t>
  </si>
  <si>
    <t>of</t>
  </si>
  <si>
    <t>Review</t>
  </si>
  <si>
    <t xml:space="preserve">GENERAL FUND </t>
  </si>
  <si>
    <t>WINDMILL/WATER WELL</t>
  </si>
  <si>
    <t>EXPENDITURES</t>
  </si>
  <si>
    <t>FY 1 Yr Prior</t>
  </si>
  <si>
    <t>FY 2 Yrs Prior</t>
  </si>
  <si>
    <t>FY 3 Yrs Pr</t>
  </si>
  <si>
    <t>101-41001-000</t>
  </si>
  <si>
    <t>101-41002-000</t>
  </si>
  <si>
    <t>101-41120-000</t>
  </si>
  <si>
    <t>101-41140-000</t>
  </si>
  <si>
    <t>FRANCHISE FEES</t>
  </si>
  <si>
    <t>101-41145-000</t>
  </si>
  <si>
    <t>101-41155-000</t>
  </si>
  <si>
    <t>101-42045-000</t>
  </si>
  <si>
    <t>101-42070-000</t>
  </si>
  <si>
    <t>101-42120-000</t>
  </si>
  <si>
    <t>101-42125-000</t>
  </si>
  <si>
    <t>101-42126-000</t>
  </si>
  <si>
    <t>ALCOHOL BEVERAGE TAX</t>
  </si>
  <si>
    <t>101-42175-000</t>
  </si>
  <si>
    <t>101-42180-000</t>
  </si>
  <si>
    <t>101-42250-000</t>
  </si>
  <si>
    <t>101-42260-000</t>
  </si>
  <si>
    <t>101-42265-000</t>
  </si>
  <si>
    <t>101-42331-000</t>
  </si>
  <si>
    <t>101-42400-000</t>
  </si>
  <si>
    <t>101-42411-000</t>
  </si>
  <si>
    <t>101-42412-000</t>
  </si>
  <si>
    <t>101-43413-000</t>
  </si>
  <si>
    <t>101-43414-000</t>
  </si>
  <si>
    <t>101-43490-000</t>
  </si>
  <si>
    <t>GRANT - FEDERAL</t>
  </si>
  <si>
    <t>101-43505-000</t>
  </si>
  <si>
    <t>MISCELLANEOUS INCOME</t>
  </si>
  <si>
    <t>101-43536-000</t>
  </si>
  <si>
    <t>101-43545-000</t>
  </si>
  <si>
    <t>101-43600-000</t>
  </si>
  <si>
    <t>101-44130-000</t>
  </si>
  <si>
    <t>101-44131-000</t>
  </si>
  <si>
    <t>LEASE/LOAN PROCEEDS</t>
  </si>
  <si>
    <t>101-44210-000</t>
  </si>
  <si>
    <t>DONATIONS - MUSEUM</t>
  </si>
  <si>
    <t>DONATIONS - LANDMARK</t>
  </si>
  <si>
    <t>101-43700-011</t>
  </si>
  <si>
    <t>101-51001-006</t>
  </si>
  <si>
    <t>101-51010-006</t>
  </si>
  <si>
    <t>101-51020-006</t>
  </si>
  <si>
    <t>101-51030-006</t>
  </si>
  <si>
    <t>101-51100-006</t>
  </si>
  <si>
    <t>101-51110-006</t>
  </si>
  <si>
    <t>101-51115-006</t>
  </si>
  <si>
    <t>101-51150-006</t>
  </si>
  <si>
    <t>101-51210-006</t>
  </si>
  <si>
    <t>101-51216-006</t>
  </si>
  <si>
    <t>101-51220-006</t>
  </si>
  <si>
    <t>101-51225-006</t>
  </si>
  <si>
    <t>101-51235-006</t>
  </si>
  <si>
    <t>101-52050-006</t>
  </si>
  <si>
    <t>101-52054-006</t>
  </si>
  <si>
    <t>101-52200-006</t>
  </si>
  <si>
    <t>FUEL - GASOLINE</t>
  </si>
  <si>
    <t>101-52400-006</t>
  </si>
  <si>
    <t>101-52500-006</t>
  </si>
  <si>
    <t>101-52600-006</t>
  </si>
  <si>
    <t>101-52700-006</t>
  </si>
  <si>
    <t>101-53033-006</t>
  </si>
  <si>
    <t>101-53050-006</t>
  </si>
  <si>
    <t>101-53052-006</t>
  </si>
  <si>
    <t>101-53200-006</t>
  </si>
  <si>
    <t>101-53210-006</t>
  </si>
  <si>
    <t>101-53220-006</t>
  </si>
  <si>
    <t>POSTAGE</t>
  </si>
  <si>
    <t>101-53230-006</t>
  </si>
  <si>
    <t>101-53300-006</t>
  </si>
  <si>
    <t>101-53330-006</t>
  </si>
  <si>
    <t>101-53335-006</t>
  </si>
  <si>
    <t>101-53500-006</t>
  </si>
  <si>
    <t>101-53550-006</t>
  </si>
  <si>
    <t>101-53756-006</t>
  </si>
  <si>
    <t>101-54050-006</t>
  </si>
  <si>
    <t>101-55010-006</t>
  </si>
  <si>
    <t>101-55040-006</t>
  </si>
  <si>
    <t>101-55300-006</t>
  </si>
  <si>
    <t>101-56550-006</t>
  </si>
  <si>
    <t>101-56700-006</t>
  </si>
  <si>
    <t>VEHICLES PURCHASE</t>
  </si>
  <si>
    <t>101-56999-006</t>
  </si>
  <si>
    <t>CAPITAL OUTLAY</t>
  </si>
  <si>
    <t>101-57800-006</t>
  </si>
  <si>
    <t>101-57810-006</t>
  </si>
  <si>
    <t>101-51001-007</t>
  </si>
  <si>
    <t>101-51010-007</t>
  </si>
  <si>
    <t>101-51030-007</t>
  </si>
  <si>
    <t>101-51100-007</t>
  </si>
  <si>
    <t>101-51110-007</t>
  </si>
  <si>
    <t>101-51115-007</t>
  </si>
  <si>
    <t>101-51150-007</t>
  </si>
  <si>
    <t>101-51210-007</t>
  </si>
  <si>
    <t>101-51216-007</t>
  </si>
  <si>
    <t>101-51220-007</t>
  </si>
  <si>
    <t>101-51221-007</t>
  </si>
  <si>
    <t>101-51225-007</t>
  </si>
  <si>
    <t>101-51235-007</t>
  </si>
  <si>
    <t>101-52050-007</t>
  </si>
  <si>
    <t>101-52052-007</t>
  </si>
  <si>
    <t>101-52053-007</t>
  </si>
  <si>
    <t>101-52100-007</t>
  </si>
  <si>
    <t>101-52200-007</t>
  </si>
  <si>
    <t>101-52400-007</t>
  </si>
  <si>
    <t>101-52500-007</t>
  </si>
  <si>
    <t>101-53050-007</t>
  </si>
  <si>
    <t>101-53200-007</t>
  </si>
  <si>
    <t>101-53210-007</t>
  </si>
  <si>
    <t>101-53230-007</t>
  </si>
  <si>
    <t>101-53300-007</t>
  </si>
  <si>
    <t>101-53310-007</t>
  </si>
  <si>
    <t>101-53335-007</t>
  </si>
  <si>
    <t>101-53340-007</t>
  </si>
  <si>
    <t>101-53500-007</t>
  </si>
  <si>
    <t>101-53605-007</t>
  </si>
  <si>
    <t>101-53613-007</t>
  </si>
  <si>
    <t>101-53615-007</t>
  </si>
  <si>
    <t>101-53655-007</t>
  </si>
  <si>
    <t>101-53756-007</t>
  </si>
  <si>
    <t>101-53820-007</t>
  </si>
  <si>
    <t>101-54050-007</t>
  </si>
  <si>
    <t>101-55020-007</t>
  </si>
  <si>
    <t>101-55040-007</t>
  </si>
  <si>
    <t>101-55300-007</t>
  </si>
  <si>
    <t>101-56505-007</t>
  </si>
  <si>
    <t>EQUIPMENT</t>
  </si>
  <si>
    <t>101-56550-007</t>
  </si>
  <si>
    <t>101-56700-007</t>
  </si>
  <si>
    <t>101-57800-007</t>
  </si>
  <si>
    <t>101-57810-007</t>
  </si>
  <si>
    <t>101-51001-008</t>
  </si>
  <si>
    <t>101-51010-008</t>
  </si>
  <si>
    <t>101-51020-008</t>
  </si>
  <si>
    <t>101-51030-008</t>
  </si>
  <si>
    <t>101-51100-008</t>
  </si>
  <si>
    <t>101-51110-008</t>
  </si>
  <si>
    <t>101-51115-008</t>
  </si>
  <si>
    <t>101-51120-008</t>
  </si>
  <si>
    <t>101-51150-008</t>
  </si>
  <si>
    <t>101-51210-008</t>
  </si>
  <si>
    <t>101-51220-008</t>
  </si>
  <si>
    <t>101-51225-008</t>
  </si>
  <si>
    <t>101-51235-008</t>
  </si>
  <si>
    <t>101-52050-008</t>
  </si>
  <si>
    <t>101-52100-008</t>
  </si>
  <si>
    <t>101-52200-008</t>
  </si>
  <si>
    <t>101-52205-008</t>
  </si>
  <si>
    <t>FUEL - DIESEL</t>
  </si>
  <si>
    <t>101-52210-008</t>
  </si>
  <si>
    <t>101-52400-008</t>
  </si>
  <si>
    <t>101-52500-008</t>
  </si>
  <si>
    <t>101-52535-008</t>
  </si>
  <si>
    <t>101-52545-008</t>
  </si>
  <si>
    <t>101-52600-008</t>
  </si>
  <si>
    <t>101-53002-008</t>
  </si>
  <si>
    <t>101-53020-008</t>
  </si>
  <si>
    <t>101-53033-008</t>
  </si>
  <si>
    <t>101-53050-008</t>
  </si>
  <si>
    <t>101-53070-008</t>
  </si>
  <si>
    <t>101-53200-008</t>
  </si>
  <si>
    <t>101-53230-008</t>
  </si>
  <si>
    <t>101-53300-008</t>
  </si>
  <si>
    <t>101-53310-008</t>
  </si>
  <si>
    <t>101-53335-008</t>
  </si>
  <si>
    <t>101-53500-008</t>
  </si>
  <si>
    <t>101-53555-008</t>
  </si>
  <si>
    <t>101-53610-008</t>
  </si>
  <si>
    <t>101-53756-008</t>
  </si>
  <si>
    <t>101-54050-008</t>
  </si>
  <si>
    <t>101-54205-008</t>
  </si>
  <si>
    <t>101-54220-008</t>
  </si>
  <si>
    <t>101-55020-008</t>
  </si>
  <si>
    <t>101-55040-008</t>
  </si>
  <si>
    <t>101-55300-008</t>
  </si>
  <si>
    <t>101-56100-008</t>
  </si>
  <si>
    <t>PARK IMPROVEMENTS</t>
  </si>
  <si>
    <t>101-56150-008</t>
  </si>
  <si>
    <t>101-56155-008</t>
  </si>
  <si>
    <t>101-56810-008</t>
  </si>
  <si>
    <t>101-56815-008</t>
  </si>
  <si>
    <t>101-56820-008</t>
  </si>
  <si>
    <t>101-56999-008</t>
  </si>
  <si>
    <t>101-57800-008</t>
  </si>
  <si>
    <t>101-57810-008</t>
  </si>
  <si>
    <t>101-51001-009</t>
  </si>
  <si>
    <t>101-51010-009</t>
  </si>
  <si>
    <t>101-51020-009</t>
  </si>
  <si>
    <t>101-51030-009</t>
  </si>
  <si>
    <t>101-51100-009</t>
  </si>
  <si>
    <t>101-51110-009</t>
  </si>
  <si>
    <t>101-51115-009</t>
  </si>
  <si>
    <t>101-51120-009</t>
  </si>
  <si>
    <t>101-51150-009</t>
  </si>
  <si>
    <t>101-51210-009</t>
  </si>
  <si>
    <t>101-51215-009</t>
  </si>
  <si>
    <t>INSURANCE - COBRA</t>
  </si>
  <si>
    <t>101-51216-009</t>
  </si>
  <si>
    <t>101-51220-009</t>
  </si>
  <si>
    <t>101-51225-009</t>
  </si>
  <si>
    <t>101-51230-009</t>
  </si>
  <si>
    <t>101-51235-009</t>
  </si>
  <si>
    <t>101-52050-009</t>
  </si>
  <si>
    <t>101-52200-009</t>
  </si>
  <si>
    <t>101-52400-009</t>
  </si>
  <si>
    <t>101-52600-009</t>
  </si>
  <si>
    <t>101-53003-009</t>
  </si>
  <si>
    <t>101-53005-009</t>
  </si>
  <si>
    <t>101-53010-009</t>
  </si>
  <si>
    <t>101-53013-009</t>
  </si>
  <si>
    <t>101-53033-009</t>
  </si>
  <si>
    <t>101-53034-009</t>
  </si>
  <si>
    <t>101-53037-009</t>
  </si>
  <si>
    <t>101-53040-009</t>
  </si>
  <si>
    <t>101-53050-009</t>
  </si>
  <si>
    <t>101-53070-009</t>
  </si>
  <si>
    <t>101-53075-009</t>
  </si>
  <si>
    <t>101-53200-009</t>
  </si>
  <si>
    <t>101-53220-009</t>
  </si>
  <si>
    <t>101-53230-009</t>
  </si>
  <si>
    <t>101-53300-009</t>
  </si>
  <si>
    <t>101-53335-009</t>
  </si>
  <si>
    <t>101-53340-009</t>
  </si>
  <si>
    <t>101-53352-009</t>
  </si>
  <si>
    <t>101-53360-009</t>
  </si>
  <si>
    <t>COUNCIL EXPENSE</t>
  </si>
  <si>
    <t>101-53500-009</t>
  </si>
  <si>
    <t>101-53505-009</t>
  </si>
  <si>
    <t>101-53550-009</t>
  </si>
  <si>
    <t>101-53603-009</t>
  </si>
  <si>
    <t>101-53606-009</t>
  </si>
  <si>
    <t>101-53609-009</t>
  </si>
  <si>
    <t>101-53610-009</t>
  </si>
  <si>
    <t>101-53611-009</t>
  </si>
  <si>
    <t>101-53614-009</t>
  </si>
  <si>
    <t>101-53620-009</t>
  </si>
  <si>
    <t>101-53645-009</t>
  </si>
  <si>
    <t>101-53820-009</t>
  </si>
  <si>
    <t>101-54050-009</t>
  </si>
  <si>
    <t>101-55010-009</t>
  </si>
  <si>
    <t>101-55040-009</t>
  </si>
  <si>
    <t>101-55100-009</t>
  </si>
  <si>
    <t>101-55400-009</t>
  </si>
  <si>
    <t>101-56020-009</t>
  </si>
  <si>
    <t>101-56550-009</t>
  </si>
  <si>
    <t>101-56700-009</t>
  </si>
  <si>
    <t>101-56999-009</t>
  </si>
  <si>
    <t>101-51001-011</t>
  </si>
  <si>
    <t>101-51010-011</t>
  </si>
  <si>
    <t>101-51030-011</t>
  </si>
  <si>
    <t>101-51100-011</t>
  </si>
  <si>
    <t>101-51110-011</t>
  </si>
  <si>
    <t>101-51115-011</t>
  </si>
  <si>
    <t>101-51150-011</t>
  </si>
  <si>
    <t>101-51210-011</t>
  </si>
  <si>
    <t>101-51216-011</t>
  </si>
  <si>
    <t>101-51220-011</t>
  </si>
  <si>
    <t>101-51225-011</t>
  </si>
  <si>
    <t>101-51235-011</t>
  </si>
  <si>
    <t>101-52050-011</t>
  </si>
  <si>
    <t>101-52060-011</t>
  </si>
  <si>
    <t>101-52400-011</t>
  </si>
  <si>
    <t>101-53070-011</t>
  </si>
  <si>
    <t>101-53075-011</t>
  </si>
  <si>
    <t>101-53200-011</t>
  </si>
  <si>
    <t>101-53230-011</t>
  </si>
  <si>
    <t>101-53300-011</t>
  </si>
  <si>
    <t>101-53335-011</t>
  </si>
  <si>
    <t>101-53500-011</t>
  </si>
  <si>
    <t>101-53610-011</t>
  </si>
  <si>
    <t>101-53611-011</t>
  </si>
  <si>
    <t>101-53640-011</t>
  </si>
  <si>
    <t>DOWNTOWN MAINTENANCE</t>
  </si>
  <si>
    <t>101-53740-011</t>
  </si>
  <si>
    <t>101-53751-011</t>
  </si>
  <si>
    <t>101-53756-011</t>
  </si>
  <si>
    <t>101-54050-011</t>
  </si>
  <si>
    <t>101-54200-011</t>
  </si>
  <si>
    <t>MUSEUM PROJECTS</t>
  </si>
  <si>
    <t>101-54220-011</t>
  </si>
  <si>
    <t>101-56825-011</t>
  </si>
  <si>
    <t>101-51010-016</t>
  </si>
  <si>
    <t>101-51030-016</t>
  </si>
  <si>
    <t>101-51100-016</t>
  </si>
  <si>
    <t>101-51110-016</t>
  </si>
  <si>
    <t>101-51115-016</t>
  </si>
  <si>
    <t>101-51150-016</t>
  </si>
  <si>
    <t>101-51210-016</t>
  </si>
  <si>
    <t>101-51216-016</t>
  </si>
  <si>
    <t>101-51220-016</t>
  </si>
  <si>
    <t>101-51225-016</t>
  </si>
  <si>
    <t>101-51235-016</t>
  </si>
  <si>
    <t>101-52050-016</t>
  </si>
  <si>
    <t>101-53010-016</t>
  </si>
  <si>
    <t>101-53035-016</t>
  </si>
  <si>
    <t>101-53080-016</t>
  </si>
  <si>
    <t>101-53300-016</t>
  </si>
  <si>
    <t>101-53335-016</t>
  </si>
  <si>
    <t>101-53351-016</t>
  </si>
  <si>
    <t>101-53370-016</t>
  </si>
  <si>
    <t>101-53500-016</t>
  </si>
  <si>
    <t>101-53550-016</t>
  </si>
  <si>
    <t>101-53609-016</t>
  </si>
  <si>
    <t>101-58350-900</t>
  </si>
  <si>
    <t>101-58400-900</t>
  </si>
  <si>
    <t>102-41100-000</t>
  </si>
  <si>
    <t>102-41115-000</t>
  </si>
  <si>
    <t>SEWER TAP FEES</t>
  </si>
  <si>
    <t>102-41125-000</t>
  </si>
  <si>
    <t>WATER TAP FEES</t>
  </si>
  <si>
    <t>102-41130-000</t>
  </si>
  <si>
    <t>102-41135-000</t>
  </si>
  <si>
    <t>102-41160-000</t>
  </si>
  <si>
    <t>LATE FEES</t>
  </si>
  <si>
    <t>102-41175-000</t>
  </si>
  <si>
    <t>102-42180-000</t>
  </si>
  <si>
    <t>102-43570-000</t>
  </si>
  <si>
    <t>102-43600-000</t>
  </si>
  <si>
    <t>102-44210-000</t>
  </si>
  <si>
    <t>102-51001-017</t>
  </si>
  <si>
    <t>102-51010-017</t>
  </si>
  <si>
    <t>102-51020-017</t>
  </si>
  <si>
    <t>102-51030-017</t>
  </si>
  <si>
    <t>102-51100-017</t>
  </si>
  <si>
    <t>102-51110-017</t>
  </si>
  <si>
    <t>102-51115-017</t>
  </si>
  <si>
    <t>102-51120-017</t>
  </si>
  <si>
    <t>102-51150-017</t>
  </si>
  <si>
    <t>102-51210-017</t>
  </si>
  <si>
    <t>102-51216-017</t>
  </si>
  <si>
    <t>102-51220-017</t>
  </si>
  <si>
    <t>102-51225-017</t>
  </si>
  <si>
    <t>102-51230-017</t>
  </si>
  <si>
    <t>102-51235-017</t>
  </si>
  <si>
    <t>102-52050-017</t>
  </si>
  <si>
    <t>102-52100-017</t>
  </si>
  <si>
    <t>102-52105-017</t>
  </si>
  <si>
    <t>102-52106-017</t>
  </si>
  <si>
    <t>102-52110-017</t>
  </si>
  <si>
    <t>102-52115-017</t>
  </si>
  <si>
    <t>102-52200-017</t>
  </si>
  <si>
    <t>102-52210-017</t>
  </si>
  <si>
    <t>102-52400-017</t>
  </si>
  <si>
    <t>102-52500-017</t>
  </si>
  <si>
    <t>102-52520-017</t>
  </si>
  <si>
    <t>102-52545-017</t>
  </si>
  <si>
    <t>102-52600-017</t>
  </si>
  <si>
    <t>102-53005-017</t>
  </si>
  <si>
    <t>102-53020-017</t>
  </si>
  <si>
    <t>102-53033-017</t>
  </si>
  <si>
    <t>102-53035-017</t>
  </si>
  <si>
    <t>102-53070-017</t>
  </si>
  <si>
    <t>102-53200-017</t>
  </si>
  <si>
    <t>102-53220-017</t>
  </si>
  <si>
    <t>102-53230-017</t>
  </si>
  <si>
    <t>102-53300-017</t>
  </si>
  <si>
    <t>102-53310-017</t>
  </si>
  <si>
    <t>102-53330-017</t>
  </si>
  <si>
    <t>102-53335-017</t>
  </si>
  <si>
    <t>102-53340-017</t>
  </si>
  <si>
    <t>102-53500-017</t>
  </si>
  <si>
    <t>102-53505-017</t>
  </si>
  <si>
    <t>102-53550-017</t>
  </si>
  <si>
    <t>102-53555-017</t>
  </si>
  <si>
    <t>102-53609-017</t>
  </si>
  <si>
    <t>102-53610-017</t>
  </si>
  <si>
    <t>102-54050-017</t>
  </si>
  <si>
    <t>102-54100-017</t>
  </si>
  <si>
    <t>102-54110-017</t>
  </si>
  <si>
    <t>102-54120-017</t>
  </si>
  <si>
    <t>102-54130-017</t>
  </si>
  <si>
    <t>102-54140-017</t>
  </si>
  <si>
    <t>102-54150-017</t>
  </si>
  <si>
    <t>102-54170-017</t>
  </si>
  <si>
    <t>102-54180-017</t>
  </si>
  <si>
    <t>102-54205-017</t>
  </si>
  <si>
    <t>102-54500-017</t>
  </si>
  <si>
    <t>102-55020-017</t>
  </si>
  <si>
    <t>102-55040-017</t>
  </si>
  <si>
    <t>102-55100-017</t>
  </si>
  <si>
    <t>102-55135-017</t>
  </si>
  <si>
    <t>102-55150-017</t>
  </si>
  <si>
    <t>102-55170-017</t>
  </si>
  <si>
    <t>102-55300-017</t>
  </si>
  <si>
    <t>102-55500-017</t>
  </si>
  <si>
    <t>102-55600-017</t>
  </si>
  <si>
    <t>102-56505-017</t>
  </si>
  <si>
    <t>102-56550-017</t>
  </si>
  <si>
    <t>102-56700-017</t>
  </si>
  <si>
    <t>102-56820-017</t>
  </si>
  <si>
    <t>102-56845-017</t>
  </si>
  <si>
    <t>102-56850-017</t>
  </si>
  <si>
    <t>102-51001-018</t>
  </si>
  <si>
    <t>102-51010-018</t>
  </si>
  <si>
    <t>102-51020-018</t>
  </si>
  <si>
    <t>102-51030-018</t>
  </si>
  <si>
    <t>102-51100-018</t>
  </si>
  <si>
    <t>102-51110-018</t>
  </si>
  <si>
    <t>102-51115-018</t>
  </si>
  <si>
    <t>102-51120-018</t>
  </si>
  <si>
    <t>102-51150-018</t>
  </si>
  <si>
    <t>102-51210-018</t>
  </si>
  <si>
    <t>102-51220-018</t>
  </si>
  <si>
    <t>102-51225-018</t>
  </si>
  <si>
    <t>102-51235-018</t>
  </si>
  <si>
    <t>102-52050-018</t>
  </si>
  <si>
    <t>102-52100-018</t>
  </si>
  <si>
    <t>102-52200-018</t>
  </si>
  <si>
    <t>102-52210-018</t>
  </si>
  <si>
    <t>102-52300-018</t>
  </si>
  <si>
    <t>102-52400-018</t>
  </si>
  <si>
    <t>102-52500-018</t>
  </si>
  <si>
    <t>102-52545-018</t>
  </si>
  <si>
    <t>102-52600-018</t>
  </si>
  <si>
    <t>102-53005-018</t>
  </si>
  <si>
    <t>102-53020-018</t>
  </si>
  <si>
    <t>102-53030-018</t>
  </si>
  <si>
    <t>102-53050-018</t>
  </si>
  <si>
    <t>102-53200-018</t>
  </si>
  <si>
    <t>102-53230-018</t>
  </si>
  <si>
    <t>102-53300-018</t>
  </si>
  <si>
    <t>102-53310-018</t>
  </si>
  <si>
    <t>102-53340-018</t>
  </si>
  <si>
    <t>102-53500-018</t>
  </si>
  <si>
    <t>102-53550-018</t>
  </si>
  <si>
    <t>102-53609-018</t>
  </si>
  <si>
    <t>102-53617-018</t>
  </si>
  <si>
    <t>102-54160-018</t>
  </si>
  <si>
    <t>102-55020-018</t>
  </si>
  <si>
    <t>102-55040-018</t>
  </si>
  <si>
    <t>102-55100-018</t>
  </si>
  <si>
    <t>102-55300-018</t>
  </si>
  <si>
    <t>102-55400-018</t>
  </si>
  <si>
    <t>102-58400-900</t>
  </si>
  <si>
    <t>102-58500-900</t>
  </si>
  <si>
    <t>TRANSFER OUT - I&amp;S</t>
  </si>
  <si>
    <t>102-58595-900</t>
  </si>
  <si>
    <t>102-58610-900</t>
  </si>
  <si>
    <t>102-58650-900</t>
  </si>
  <si>
    <t>102-58700-900</t>
  </si>
  <si>
    <t>105-41001-000</t>
  </si>
  <si>
    <t>105-41002-000</t>
  </si>
  <si>
    <t>105-41120-000</t>
  </si>
  <si>
    <t>105-43600-000</t>
  </si>
  <si>
    <t>105-57100-000</t>
  </si>
  <si>
    <t>105-57110-000</t>
  </si>
  <si>
    <t>INTEREST PAYMENT</t>
  </si>
  <si>
    <t>105-57120-000</t>
  </si>
  <si>
    <t>106-43410-000</t>
  </si>
  <si>
    <t>106-43600-000</t>
  </si>
  <si>
    <t>108-43600-000</t>
  </si>
  <si>
    <t>108-57100-000</t>
  </si>
  <si>
    <t>108-57110-000</t>
  </si>
  <si>
    <t>108-57115-000</t>
  </si>
  <si>
    <t>108-57120-000</t>
  </si>
  <si>
    <t>108-57135-000</t>
  </si>
  <si>
    <t>DEBT ISSURANCE COST</t>
  </si>
  <si>
    <t>109-42405-000</t>
  </si>
  <si>
    <t>109-43600-000</t>
  </si>
  <si>
    <t>109-43700-000</t>
  </si>
  <si>
    <t>109-53033-000</t>
  </si>
  <si>
    <t>109-55005-000</t>
  </si>
  <si>
    <t>109-57100-000</t>
  </si>
  <si>
    <t>109-57110-000</t>
  </si>
  <si>
    <t>109-57120-000</t>
  </si>
  <si>
    <t>109-58100-900</t>
  </si>
  <si>
    <t>111-43600-000</t>
  </si>
  <si>
    <t>111-57100-000</t>
  </si>
  <si>
    <t>111-57110-000</t>
  </si>
  <si>
    <t>111-57120-000</t>
  </si>
  <si>
    <t>112-41001-000</t>
  </si>
  <si>
    <t>112-41002-000</t>
  </si>
  <si>
    <t>112-41120-000</t>
  </si>
  <si>
    <t>112-43600-000</t>
  </si>
  <si>
    <t>112-57100-000</t>
  </si>
  <si>
    <t>112-57110-000</t>
  </si>
  <si>
    <t>112-57120-000</t>
  </si>
  <si>
    <t>112-58100-000</t>
  </si>
  <si>
    <t>115-42180-000</t>
  </si>
  <si>
    <t>115-43600-000</t>
  </si>
  <si>
    <t>115-43635-000</t>
  </si>
  <si>
    <t>115-44130-000</t>
  </si>
  <si>
    <t>115-44210-000</t>
  </si>
  <si>
    <t>115-51001-019</t>
  </si>
  <si>
    <t>115-51030-019</t>
  </si>
  <si>
    <t>115-51100-019</t>
  </si>
  <si>
    <t>115-51110-019</t>
  </si>
  <si>
    <t>115-51115-019</t>
  </si>
  <si>
    <t>115-51120-019</t>
  </si>
  <si>
    <t>115-51150-019</t>
  </si>
  <si>
    <t>115-51210-019</t>
  </si>
  <si>
    <t>115-51220-019</t>
  </si>
  <si>
    <t>115-51225-019</t>
  </si>
  <si>
    <t>115-51230-019</t>
  </si>
  <si>
    <t>115-51235-019</t>
  </si>
  <si>
    <t>115-52050-019</t>
  </si>
  <si>
    <t>115-52060-019</t>
  </si>
  <si>
    <t>115-53005-019</t>
  </si>
  <si>
    <t>115-53010-019</t>
  </si>
  <si>
    <t>115-53033-019</t>
  </si>
  <si>
    <t>115-53050-019</t>
  </si>
  <si>
    <t>115-53200-019</t>
  </si>
  <si>
    <t>115-53230-019</t>
  </si>
  <si>
    <t>115-53300-019</t>
  </si>
  <si>
    <t>115-53335-019</t>
  </si>
  <si>
    <t>115-53402-019</t>
  </si>
  <si>
    <t>115-53450-019</t>
  </si>
  <si>
    <t>115-53510-019</t>
  </si>
  <si>
    <t>INTERLOCAL - WCEDC</t>
  </si>
  <si>
    <t>115-53550-019</t>
  </si>
  <si>
    <t>115-53621-019</t>
  </si>
  <si>
    <t>115-53820-019</t>
  </si>
  <si>
    <t>115-54050-019</t>
  </si>
  <si>
    <t>115-56100-019</t>
  </si>
  <si>
    <t>115-58200-019</t>
  </si>
  <si>
    <t>115-58400-019</t>
  </si>
  <si>
    <t>115-58500-019</t>
  </si>
  <si>
    <t>115-58800-019</t>
  </si>
  <si>
    <t>115-58850-019</t>
  </si>
  <si>
    <t>116-43600-000</t>
  </si>
  <si>
    <t>116-57100-000</t>
  </si>
  <si>
    <t>116-57110-000</t>
  </si>
  <si>
    <t>118-41190-000</t>
  </si>
  <si>
    <t>118-41195-000</t>
  </si>
  <si>
    <t>118-42400-000</t>
  </si>
  <si>
    <t>118-42403-000</t>
  </si>
  <si>
    <t>DISC GOLF COURSE</t>
  </si>
  <si>
    <t>118-43505-000</t>
  </si>
  <si>
    <t>118-43508-000</t>
  </si>
  <si>
    <t>118-43585-000</t>
  </si>
  <si>
    <t>MERCHANDISE SALES</t>
  </si>
  <si>
    <t>118-43600-000</t>
  </si>
  <si>
    <t>118-43700-000</t>
  </si>
  <si>
    <t>118-51010-020</t>
  </si>
  <si>
    <t>118-51020-020</t>
  </si>
  <si>
    <t>118-51030-020</t>
  </si>
  <si>
    <t>118-51100-020</t>
  </si>
  <si>
    <t>118-51110-020</t>
  </si>
  <si>
    <t>118-51115-020</t>
  </si>
  <si>
    <t>118-51150-020</t>
  </si>
  <si>
    <t>118-51210-020</t>
  </si>
  <si>
    <t>118-51220-020</t>
  </si>
  <si>
    <t>118-51225-020</t>
  </si>
  <si>
    <t>118-51230-020</t>
  </si>
  <si>
    <t>118-51235-020</t>
  </si>
  <si>
    <t>118-52200-020</t>
  </si>
  <si>
    <t>118-52205-020</t>
  </si>
  <si>
    <t>118-52400-020</t>
  </si>
  <si>
    <t>118-52500-020</t>
  </si>
  <si>
    <t>118-52600-020</t>
  </si>
  <si>
    <t>118-53025-020</t>
  </si>
  <si>
    <t>118-53035-020</t>
  </si>
  <si>
    <t>118-53051-020</t>
  </si>
  <si>
    <t>HISTORIC MARKERS</t>
  </si>
  <si>
    <t>118-53200-020</t>
  </si>
  <si>
    <t>118-53230-020</t>
  </si>
  <si>
    <t>118-53340-020</t>
  </si>
  <si>
    <t>118-53361-020</t>
  </si>
  <si>
    <t>118-53451-020</t>
  </si>
  <si>
    <t>118-53500-020</t>
  </si>
  <si>
    <t>118-53555-020</t>
  </si>
  <si>
    <t>118-53620-020</t>
  </si>
  <si>
    <t>118-53750-020</t>
  </si>
  <si>
    <t>118-53751-020</t>
  </si>
  <si>
    <t>118-54050-020</t>
  </si>
  <si>
    <t>118-55035-020</t>
  </si>
  <si>
    <t>118-55070-020</t>
  </si>
  <si>
    <t>118-55140-020</t>
  </si>
  <si>
    <t>118-56505-020</t>
  </si>
  <si>
    <t>118-56700-020</t>
  </si>
  <si>
    <t>118-57820-020</t>
  </si>
  <si>
    <t>121-42150-000</t>
  </si>
  <si>
    <t>HOTEL/MOTEL TAX</t>
  </si>
  <si>
    <t>121-43505-000</t>
  </si>
  <si>
    <t>121-43585-000</t>
  </si>
  <si>
    <t>121-43650-000</t>
  </si>
  <si>
    <t>121-43700-000</t>
  </si>
  <si>
    <t>121-51001-021</t>
  </si>
  <si>
    <t>121-51030-021</t>
  </si>
  <si>
    <t>121-51100-021</t>
  </si>
  <si>
    <t>121-51110-021</t>
  </si>
  <si>
    <t>121-51115-021</t>
  </si>
  <si>
    <t>121-51120-021</t>
  </si>
  <si>
    <t>121-51150-021</t>
  </si>
  <si>
    <t>121-51210-021</t>
  </si>
  <si>
    <t>121-51220-021</t>
  </si>
  <si>
    <t>121-51225-021</t>
  </si>
  <si>
    <t>121-51230-021</t>
  </si>
  <si>
    <t>121-51235-021</t>
  </si>
  <si>
    <t>121-52050-021</t>
  </si>
  <si>
    <t>121-52060-021</t>
  </si>
  <si>
    <t>121-53033-021</t>
  </si>
  <si>
    <t>121-53050-021</t>
  </si>
  <si>
    <t>121-53051-021</t>
  </si>
  <si>
    <t>121-53200-021</t>
  </si>
  <si>
    <t>121-53211-021</t>
  </si>
  <si>
    <t>WEB PAGE/WEB DESIGN</t>
  </si>
  <si>
    <t>121-53220-021</t>
  </si>
  <si>
    <t>121-53300-021</t>
  </si>
  <si>
    <t>121-53335-021</t>
  </si>
  <si>
    <t>121-53500-021</t>
  </si>
  <si>
    <t>121-53750-021</t>
  </si>
  <si>
    <t>122-43600-000</t>
  </si>
  <si>
    <t>122-53611-000</t>
  </si>
  <si>
    <t>122-54050-000</t>
  </si>
  <si>
    <t>122-58100-000</t>
  </si>
  <si>
    <t>123-43600-000</t>
  </si>
  <si>
    <t>123-53335-000</t>
  </si>
  <si>
    <t>123-53550-000</t>
  </si>
  <si>
    <t>123-58100-000</t>
  </si>
  <si>
    <t>124-43600-000</t>
  </si>
  <si>
    <t>125-43600-000</t>
  </si>
  <si>
    <t>126-43536-000</t>
  </si>
  <si>
    <t>126-43600-000</t>
  </si>
  <si>
    <t>126-51210-000</t>
  </si>
  <si>
    <t>126-51216-000</t>
  </si>
  <si>
    <t>127-42180-000</t>
  </si>
  <si>
    <t>127-43490-000</t>
  </si>
  <si>
    <t>127-52600-000</t>
  </si>
  <si>
    <t>127-53050-000</t>
  </si>
  <si>
    <t>127-56550-000</t>
  </si>
  <si>
    <t>127-56700-000</t>
  </si>
  <si>
    <t>101-42300-000</t>
  </si>
  <si>
    <t>101-42300-000-SLP</t>
  </si>
  <si>
    <t>101-42300-000-WINE</t>
  </si>
  <si>
    <t>101-42325-000</t>
  </si>
  <si>
    <t>101-42325-000-BAKED</t>
  </si>
  <si>
    <t>101-42330-000</t>
  </si>
  <si>
    <t>101-42330-000-RRP</t>
  </si>
  <si>
    <t>101-53740-011-ANN</t>
  </si>
  <si>
    <t>101-53740-011-WINE</t>
  </si>
  <si>
    <t>101-53756-011-RRP</t>
  </si>
  <si>
    <t>101-54200-011-BAKED</t>
  </si>
  <si>
    <t>101-56825-011-RRP</t>
  </si>
  <si>
    <t>101-55500-900</t>
  </si>
  <si>
    <t>102-53020-017-100213</t>
  </si>
  <si>
    <t>102-53020-017-MN165</t>
  </si>
  <si>
    <t>102-53020-017-MN166</t>
  </si>
  <si>
    <t>102-53020-017-MN169</t>
  </si>
  <si>
    <t>102-53020-017-MN171</t>
  </si>
  <si>
    <t>102-53030-017-MN171</t>
  </si>
  <si>
    <t>102-53020-018-MN172</t>
  </si>
  <si>
    <t>102-55150-018-MNSPR</t>
  </si>
  <si>
    <t>106-53020-000-MN160</t>
  </si>
  <si>
    <t>106-53065-000-MN160</t>
  </si>
  <si>
    <t>106-56250-000-MN160</t>
  </si>
  <si>
    <t>109-43475-000-MN160</t>
  </si>
  <si>
    <t>109-53020-000-MN162</t>
  </si>
  <si>
    <t>109-53020-000-MN164</t>
  </si>
  <si>
    <t>109-53030-000-MN163</t>
  </si>
  <si>
    <t>109-53030-000-MN164</t>
  </si>
  <si>
    <t>118-42404-000-DISC</t>
  </si>
  <si>
    <t>118-53452-020-DISC</t>
  </si>
  <si>
    <t>1 Year Prior</t>
  </si>
  <si>
    <t>2 Years Prior</t>
  </si>
  <si>
    <t>3 Years Prior</t>
  </si>
  <si>
    <t>TRANSFERS</t>
  </si>
  <si>
    <t>*Total Expenditures</t>
  </si>
  <si>
    <t>MARKETING &amp; TOURISM BUDGET RECAP</t>
  </si>
  <si>
    <t>Fund 101</t>
  </si>
  <si>
    <t>Fund 102</t>
  </si>
  <si>
    <t>Fund 115</t>
  </si>
  <si>
    <t>Fund 118</t>
  </si>
  <si>
    <t>Fund 121</t>
  </si>
  <si>
    <t>Fund 105</t>
  </si>
  <si>
    <t>Fund 108</t>
  </si>
  <si>
    <t>Fund 109</t>
  </si>
  <si>
    <t>DEBT SERVICE</t>
  </si>
  <si>
    <t>Fund 111 - Water/Wastewater</t>
  </si>
  <si>
    <t>Fund 122</t>
  </si>
  <si>
    <t>Fund 123</t>
  </si>
  <si>
    <t>Fund 124</t>
  </si>
  <si>
    <t>Fund 125</t>
  </si>
  <si>
    <t>Fund 127</t>
  </si>
  <si>
    <t>127-53755-000</t>
  </si>
  <si>
    <t>FY 2022</t>
  </si>
  <si>
    <t>FY 2021</t>
  </si>
  <si>
    <t>FY 2020</t>
  </si>
  <si>
    <t>FY 2019</t>
  </si>
  <si>
    <t>Grant Fund - Coronavirus Local Fiscal Recovery Fund</t>
  </si>
  <si>
    <t>CURRENT YEAR DELINQU</t>
  </si>
  <si>
    <t>CREDIT CARD FEE INCO</t>
  </si>
  <si>
    <t>ALCOHOL BEVERAGE FEE</t>
  </si>
  <si>
    <t>1/2 CENT SALES TAX R</t>
  </si>
  <si>
    <t>ANIMAL SHELTER - FIN</t>
  </si>
  <si>
    <t>DONATIONS - MAIN STR</t>
  </si>
  <si>
    <t>DONATION - LAKE COUN</t>
  </si>
  <si>
    <t>MEREDITH GRANT INCOM</t>
  </si>
  <si>
    <t>DONATIONS - POLICE D</t>
  </si>
  <si>
    <t>DONATIONS - FIREWORK</t>
  </si>
  <si>
    <t>GRANT - STATEWIDE EM</t>
  </si>
  <si>
    <t>INSURANCE REIMBURSEM</t>
  </si>
  <si>
    <t>SALARIES &amp; WAGES SUP</t>
  </si>
  <si>
    <t>SALARIES &amp; WAGES LAB</t>
  </si>
  <si>
    <t>CONTRIBUTIONS TO TRM</t>
  </si>
  <si>
    <t>UNEMPLOYMENT TAX EXP</t>
  </si>
  <si>
    <t>DEDUCTIBLE REIMBURSE</t>
  </si>
  <si>
    <t>INSURANCE - WORKERS</t>
  </si>
  <si>
    <t>HEALTH SAVINGS PLAN</t>
  </si>
  <si>
    <t>CLEANING/SANITATION</t>
  </si>
  <si>
    <t>ANIMAL SHELTER OPERA</t>
  </si>
  <si>
    <t>MARKETING/ADVERTISIN</t>
  </si>
  <si>
    <t>PROFESSIONAL SERVICE</t>
  </si>
  <si>
    <t>INVESTIGATIONS(DRUG</t>
  </si>
  <si>
    <t>COMMUNICATIONS - TEL</t>
  </si>
  <si>
    <t>COMMUNICATIONS - RAD</t>
  </si>
  <si>
    <t>UTILITIES-GAS/ELECTR</t>
  </si>
  <si>
    <t>SCHOOLS/CONVENTION/T</t>
  </si>
  <si>
    <t>COPY MACHINE MAINTEN</t>
  </si>
  <si>
    <t>COMPUTER SOFTWARE &amp;</t>
  </si>
  <si>
    <t>MEREDITH GRANT EXPEN</t>
  </si>
  <si>
    <t>STREET SIGNS &amp; MARKI</t>
  </si>
  <si>
    <t>FURNITURE &amp; FIXTURE</t>
  </si>
  <si>
    <t>MINOR TOOLS &amp; EQUIPM</t>
  </si>
  <si>
    <t>CAPITAL LEASE - PRIN</t>
  </si>
  <si>
    <t>CAPITAL LEASE - INTE</t>
  </si>
  <si>
    <t>WORKERS COMP - VOLUN</t>
  </si>
  <si>
    <t>VOLUNTEER FIRE DEPT</t>
  </si>
  <si>
    <t>RETIREMENT - VOL FIR</t>
  </si>
  <si>
    <t>101-53045-007</t>
  </si>
  <si>
    <t>INSURANCE - LIABILIT</t>
  </si>
  <si>
    <t>RADIO TOWER CONSTRUC</t>
  </si>
  <si>
    <t>MACHINERY &amp; TOOL REP</t>
  </si>
  <si>
    <t>SOLID WASTE COLLECTI</t>
  </si>
  <si>
    <t>101-53020-008-100188</t>
  </si>
  <si>
    <t>TEMPORARY STAFFING S</t>
  </si>
  <si>
    <t>MISC EMPLOYEE INSURA</t>
  </si>
  <si>
    <t>ACCOUNTING &amp; AUDITIN</t>
  </si>
  <si>
    <t>UNION PACIFIC RR LEA</t>
  </si>
  <si>
    <t>TAX APPRAISAL SERVIC</t>
  </si>
  <si>
    <t>TAX COLLECTION SERVI</t>
  </si>
  <si>
    <t>BUILDING INSPECTOR E</t>
  </si>
  <si>
    <t>INTERLOCAL - EMERGEN</t>
  </si>
  <si>
    <t>EMPLOYEE APPRECIATIO</t>
  </si>
  <si>
    <t>ALARM &amp; SECURITY SYS</t>
  </si>
  <si>
    <t>POSTAGE METER SERVIC</t>
  </si>
  <si>
    <t>HEATING &amp; COOLING RE</t>
  </si>
  <si>
    <t>MOUNTAIN BIKING TRAI</t>
  </si>
  <si>
    <t>LANDMARK PROGRAM EXP</t>
  </si>
  <si>
    <t>OTHER PROFESSIONAL S</t>
  </si>
  <si>
    <t>OMNIBASE SERVICE FEE</t>
  </si>
  <si>
    <t>CITY ATTORNEY COURT</t>
  </si>
  <si>
    <t>TRANSFER OUT - 1/2 C</t>
  </si>
  <si>
    <t>TRANSFER OUT OTHER F</t>
  </si>
  <si>
    <t>CHEMICALS - SEQUESTI</t>
  </si>
  <si>
    <t>CHEMICALS - WEED CON</t>
  </si>
  <si>
    <t>TRAFFIC CONTROL DEVI</t>
  </si>
  <si>
    <t>CONSTRUCTION CONTRAC</t>
  </si>
  <si>
    <t>SANITARY SEWER REPAI</t>
  </si>
  <si>
    <t>BOOSTER STATIONS REP</t>
  </si>
  <si>
    <t>WASTEWATER PLANT REP</t>
  </si>
  <si>
    <t>TRANSFER OUT - 2009</t>
  </si>
  <si>
    <t>TRANSFER OUT - 2014</t>
  </si>
  <si>
    <t>TRANSFER OUT - 2017</t>
  </si>
  <si>
    <t>GRANT ADMINISTRATION</t>
  </si>
  <si>
    <t>W &amp; S CONSTRUCTION C</t>
  </si>
  <si>
    <t>AMORITIZATION EXPENS</t>
  </si>
  <si>
    <t>GRANT INCOME - NETRM</t>
  </si>
  <si>
    <t>MISCELLANEOUS EXPENS</t>
  </si>
  <si>
    <t>TRANSFER IN - SALES</t>
  </si>
  <si>
    <t>ECONOMIC DEVELOPMENT</t>
  </si>
  <si>
    <t>ECONOMIC DEV - SPECI</t>
  </si>
  <si>
    <t>INTERLOCAL - WOOD CO</t>
  </si>
  <si>
    <t>TRANSFER OUT - GENER</t>
  </si>
  <si>
    <t>TRANSFER OUT - MARKE</t>
  </si>
  <si>
    <t>TRANSFER OUT - NAT R</t>
  </si>
  <si>
    <t>EQUESTION TRAIL RIDI</t>
  </si>
  <si>
    <t>DONATIONS - OTHER GI</t>
  </si>
  <si>
    <t>SPECIAL PROJECTS INC</t>
  </si>
  <si>
    <t>ARCHAEOLOGICAL SURVE</t>
  </si>
  <si>
    <t>SPECIAL EVENT EXPENS</t>
  </si>
  <si>
    <t>DISC GOLF COURSE EXP</t>
  </si>
  <si>
    <t>118-53611-020</t>
  </si>
  <si>
    <t>PETERSON PARK CONSTR</t>
  </si>
  <si>
    <t>NATURE FEST EXPENDIT</t>
  </si>
  <si>
    <t>BASKETBALL COURT CON</t>
  </si>
  <si>
    <t>TRANSFER IN - GENERA</t>
  </si>
  <si>
    <t>GRANTS AND INCENTIVE</t>
  </si>
  <si>
    <t>130-42325-000</t>
  </si>
  <si>
    <t>130-42400-000</t>
  </si>
  <si>
    <t>102-56800-017</t>
  </si>
  <si>
    <t>CAPITAL BUILDINGS &amp;</t>
  </si>
  <si>
    <t>115-53020-019-100188</t>
  </si>
  <si>
    <t>115-58300-019</t>
  </si>
  <si>
    <t>TRANSFER OUT WATER U</t>
  </si>
  <si>
    <t>118-53033-020</t>
  </si>
  <si>
    <t>118-55020-020</t>
  </si>
  <si>
    <t>121-43581-000</t>
  </si>
  <si>
    <t>SPECIAL EVENTS</t>
  </si>
  <si>
    <t>127-56505-000</t>
  </si>
  <si>
    <t>130-51010-011</t>
  </si>
  <si>
    <t>130-51110-011</t>
  </si>
  <si>
    <t>130-51115-011</t>
  </si>
  <si>
    <t>130-51150-011</t>
  </si>
  <si>
    <t>130-52600-011</t>
  </si>
  <si>
    <t>Fund 130</t>
  </si>
  <si>
    <t>Museum Donation Fund</t>
  </si>
  <si>
    <t xml:space="preserve">City Council </t>
  </si>
  <si>
    <t>Council</t>
  </si>
  <si>
    <t>101-55100-006</t>
  </si>
  <si>
    <t>GENERATOR FEES &amp; MAI</t>
  </si>
  <si>
    <t>102-56550-018</t>
  </si>
  <si>
    <t>115-53500-019</t>
  </si>
  <si>
    <t>118-43581-000</t>
  </si>
  <si>
    <t>127-53030-000</t>
  </si>
  <si>
    <t>127-53550-000</t>
  </si>
  <si>
    <t>127-54050-000</t>
  </si>
  <si>
    <t>127-56560-000</t>
  </si>
  <si>
    <t>FURNITURE &amp; FIXTURES</t>
  </si>
  <si>
    <t>127-56800-000</t>
  </si>
  <si>
    <t>127-57852-000</t>
  </si>
  <si>
    <t>FENCES</t>
  </si>
  <si>
    <t>130-51220-011</t>
  </si>
  <si>
    <t>130-53451-011</t>
  </si>
  <si>
    <t>REPAIRS</t>
  </si>
  <si>
    <t xml:space="preserve">REPAIRS </t>
  </si>
  <si>
    <t>116-57120-000</t>
  </si>
  <si>
    <t>118-55300-020</t>
  </si>
  <si>
    <t>121-53451-021</t>
  </si>
  <si>
    <t>130-54050-011</t>
  </si>
  <si>
    <t>101-52205-007</t>
  </si>
  <si>
    <t>101-56560-009</t>
  </si>
  <si>
    <t>102-52205-017</t>
  </si>
  <si>
    <t>101-53555-007</t>
  </si>
  <si>
    <t>EQUIPMENT LEASES &amp; R</t>
  </si>
  <si>
    <t>101-55030-007</t>
  </si>
  <si>
    <t>INSTRUMENT &amp; APPARAT</t>
  </si>
  <si>
    <t>101-56820-008-100188</t>
  </si>
  <si>
    <t>101-53361-011</t>
  </si>
  <si>
    <t>102-54050-018</t>
  </si>
  <si>
    <t>115-44131-000</t>
  </si>
  <si>
    <t>115-56820-019-100188</t>
  </si>
  <si>
    <t>115-57100-019</t>
  </si>
  <si>
    <t>118-43650-000</t>
  </si>
  <si>
    <t>118-53625-020</t>
  </si>
  <si>
    <t>GROUND MAINT - SKATE</t>
  </si>
  <si>
    <t>118-53630-020</t>
  </si>
  <si>
    <t>GROUND MAINT - PETER</t>
  </si>
  <si>
    <t>118-53635-020</t>
  </si>
  <si>
    <t>GROUND MAINT - BASKE</t>
  </si>
  <si>
    <t>118-55040-020</t>
  </si>
  <si>
    <t>130-53033-011</t>
  </si>
  <si>
    <t>DEBT</t>
  </si>
  <si>
    <t>101-53015-008</t>
  </si>
  <si>
    <t>SURVEY/EASEMENT FEE</t>
  </si>
  <si>
    <t>Fund 128</t>
  </si>
  <si>
    <t>Fire Department Capital Fund</t>
  </si>
  <si>
    <t>TRANSFER IN - GENERAL FUND</t>
  </si>
  <si>
    <t>128-43413-000</t>
  </si>
  <si>
    <t>128-43650-000</t>
  </si>
  <si>
    <t>Increase</t>
  </si>
  <si>
    <t>Decrease</t>
  </si>
  <si>
    <t xml:space="preserve">Current 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</si>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</sst>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\ #,##0.00\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1" xfId="0" applyNumberFormat="1" applyFont="1" applyFill="1" applyBorder="1" applyAlignment="1" applyProtection="1">
      <alignment horizontal="center"/>
      <protection locked="0"/>
    </xf>
    <xf numFmtId="44" fontId="2" fillId="0" borderId="1" xfId="1" applyFont="1" applyFill="1" applyBorder="1" applyAlignment="1" applyProtection="1">
      <alignment horizontal="center"/>
      <protection locked="0"/>
    </xf>
    <xf numFmtId="44" fontId="2" fillId="0" borderId="1" xfId="1" applyFont="1" applyFill="1" applyBorder="1" applyAlignment="1" applyProtection="1">
      <alignment horizontal="center"/>
    </xf>
    <xf numFmtId="44" fontId="2" fillId="2" borderId="1" xfId="1" applyFont="1" applyFill="1" applyBorder="1" applyAlignment="1" applyProtection="1">
      <alignment horizontal="center"/>
      <protection locked="0"/>
    </xf>
    <xf numFmtId="44" fontId="2" fillId="3" borderId="1" xfId="1" applyFont="1" applyFill="1" applyBorder="1" applyAlignment="1" applyProtection="1">
      <alignment horizontal="center"/>
      <protection locked="0"/>
    </xf>
    <xf numFmtId="44" fontId="2" fillId="4" borderId="1" xfId="1" applyFont="1" applyFill="1" applyBorder="1" applyAlignment="1" applyProtection="1">
      <alignment horizontal="center"/>
      <protection locked="0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44" fontId="2" fillId="0" borderId="0" xfId="1" applyFont="1" applyFill="1" applyBorder="1" applyAlignment="1" applyProtection="1">
      <alignment horizontal="center"/>
      <protection locked="0"/>
    </xf>
    <xf numFmtId="44" fontId="2" fillId="0" borderId="0" xfId="1" applyFont="1" applyFill="1" applyBorder="1" applyAlignment="1" applyProtection="1">
      <alignment horizontal="center"/>
    </xf>
    <xf numFmtId="44" fontId="2" fillId="2" borderId="0" xfId="1" applyFont="1" applyFill="1" applyBorder="1" applyAlignment="1" applyProtection="1">
      <alignment horizontal="center"/>
      <protection locked="0"/>
    </xf>
    <xf numFmtId="44" fontId="2" fillId="3" borderId="0" xfId="1" applyFont="1" applyFill="1" applyBorder="1" applyAlignment="1" applyProtection="1">
      <alignment horizontal="center"/>
      <protection locked="0"/>
    </xf>
    <xf numFmtId="44" fontId="2" fillId="4" borderId="0" xfId="1" applyFont="1" applyFill="1" applyBorder="1" applyAlignment="1" applyProtection="1">
      <alignment horizontal="center"/>
      <protection locked="0"/>
    </xf>
    <xf numFmtId="44" fontId="2" fillId="0" borderId="0" xfId="1" applyFont="1" applyFill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NumberFormat="1" applyFont="1" applyFill="1" applyBorder="1" applyAlignment="1" applyProtection="1">
      <alignment horizontal="center"/>
      <protection locked="0"/>
    </xf>
    <xf numFmtId="44" fontId="2" fillId="0" borderId="2" xfId="1" applyFont="1" applyFill="1" applyBorder="1" applyAlignment="1" applyProtection="1">
      <alignment horizontal="center"/>
      <protection locked="0"/>
    </xf>
    <xf numFmtId="44" fontId="2" fillId="0" borderId="2" xfId="1" applyFont="1" applyFill="1" applyBorder="1" applyAlignment="1" applyProtection="1">
      <alignment horizontal="center"/>
    </xf>
    <xf numFmtId="44" fontId="2" fillId="3" borderId="2" xfId="1" applyFont="1" applyFill="1" applyBorder="1" applyAlignment="1" applyProtection="1">
      <alignment horizontal="center"/>
      <protection locked="0"/>
    </xf>
    <xf numFmtId="44" fontId="2" fillId="4" borderId="2" xfId="1" applyFont="1" applyFill="1" applyBorder="1" applyAlignment="1" applyProtection="1">
      <alignment horizontal="center"/>
      <protection locked="0"/>
    </xf>
    <xf numFmtId="0" fontId="2" fillId="0" borderId="0" xfId="0" applyFont="1"/>
    <xf numFmtId="44" fontId="0" fillId="0" borderId="0" xfId="1" applyFont="1"/>
    <xf numFmtId="44" fontId="2" fillId="0" borderId="0" xfId="1" applyFont="1"/>
    <xf numFmtId="0" fontId="2" fillId="0" borderId="0" xfId="0" applyFont="1" applyFill="1"/>
    <xf numFmtId="44" fontId="2" fillId="0" borderId="0" xfId="1" applyFont="1" applyFill="1"/>
    <xf numFmtId="0" fontId="0" fillId="0" borderId="0" xfId="0" applyBorder="1"/>
    <xf numFmtId="44" fontId="0" fillId="0" borderId="0" xfId="1" applyFont="1" applyBorder="1"/>
    <xf numFmtId="0" fontId="2" fillId="0" borderId="3" xfId="0" applyFont="1" applyBorder="1"/>
    <xf numFmtId="44" fontId="2" fillId="0" borderId="3" xfId="1" applyFont="1" applyBorder="1"/>
    <xf numFmtId="0" fontId="2" fillId="0" borderId="0" xfId="0" applyNumberFormat="1" applyFont="1" applyBorder="1" applyProtection="1"/>
    <xf numFmtId="0" fontId="2" fillId="0" borderId="0" xfId="0" applyNumberFormat="1" applyFont="1" applyFill="1" applyBorder="1" applyAlignment="1" applyProtection="1">
      <alignment horizontal="left"/>
      <protection locked="0"/>
    </xf>
    <xf numFmtId="44" fontId="0" fillId="2" borderId="0" xfId="1" applyFont="1" applyFill="1"/>
    <xf numFmtId="44" fontId="2" fillId="2" borderId="0" xfId="1" applyFont="1" applyFill="1"/>
    <xf numFmtId="44" fontId="2" fillId="2" borderId="3" xfId="1" applyFont="1" applyFill="1" applyBorder="1"/>
    <xf numFmtId="44" fontId="0" fillId="2" borderId="0" xfId="1" applyFont="1" applyFill="1" applyBorder="1"/>
    <xf numFmtId="44" fontId="0" fillId="3" borderId="0" xfId="1" applyFont="1" applyFill="1"/>
    <xf numFmtId="44" fontId="2" fillId="3" borderId="0" xfId="1" applyFont="1" applyFill="1"/>
    <xf numFmtId="44" fontId="0" fillId="3" borderId="0" xfId="1" applyFont="1" applyFill="1" applyBorder="1"/>
    <xf numFmtId="44" fontId="2" fillId="3" borderId="3" xfId="1" applyFont="1" applyFill="1" applyBorder="1"/>
    <xf numFmtId="44" fontId="0" fillId="4" borderId="0" xfId="1" applyFont="1" applyFill="1"/>
    <xf numFmtId="44" fontId="2" fillId="4" borderId="0" xfId="1" applyFont="1" applyFill="1"/>
    <xf numFmtId="44" fontId="2" fillId="4" borderId="3" xfId="1" applyFont="1" applyFill="1" applyBorder="1"/>
    <xf numFmtId="44" fontId="0" fillId="4" borderId="0" xfId="1" applyFont="1" applyFill="1" applyBorder="1"/>
    <xf numFmtId="0" fontId="0" fillId="0" borderId="0" xfId="0"/>
    <xf numFmtId="0" fontId="0" fillId="0" borderId="0" xfId="0"/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9" fontId="0" fillId="0" borderId="0" xfId="2" applyFont="1"/>
    <xf numFmtId="44" fontId="2" fillId="2" borderId="2" xfId="1" applyFont="1" applyFill="1" applyBorder="1" applyAlignment="1" applyProtection="1">
      <alignment horizontal="center"/>
      <protection locked="0"/>
    </xf>
    <xf numFmtId="0" fontId="0" fillId="0" borderId="0" xfId="0" applyFill="1"/>
    <xf numFmtId="0" fontId="0" fillId="0" borderId="0" xfId="0" applyNumberFormat="1" applyProtection="1">
      <protection locked="0"/>
    </xf>
    <xf numFmtId="0" fontId="2" fillId="0" borderId="0" xfId="0" applyFont="1" applyBorder="1"/>
    <xf numFmtId="44" fontId="2" fillId="0" borderId="0" xfId="1" applyFont="1" applyBorder="1"/>
    <xf numFmtId="44" fontId="2" fillId="2" borderId="0" xfId="1" applyFont="1" applyFill="1" applyBorder="1"/>
    <xf numFmtId="44" fontId="2" fillId="3" borderId="0" xfId="1" applyFont="1" applyFill="1" applyBorder="1"/>
    <xf numFmtId="44" fontId="2" fillId="4" borderId="0" xfId="1" applyFont="1" applyFill="1" applyBorder="1"/>
    <xf numFmtId="0" fontId="0" fillId="0" borderId="0" xfId="0" applyFont="1"/>
    <xf numFmtId="44" fontId="2" fillId="0" borderId="0" xfId="1" applyFont="1" applyFill="1" applyBorder="1" applyAlignment="1" applyProtection="1">
      <alignment horizontal="right"/>
      <protection locked="0"/>
    </xf>
    <xf numFmtId="44" fontId="0" fillId="0" borderId="0" xfId="1" applyFont="1" applyAlignment="1">
      <alignment horizontal="right"/>
    </xf>
    <xf numFmtId="0" fontId="2" fillId="0" borderId="1" xfId="0" applyNumberFormat="1" applyFont="1" applyFill="1" applyBorder="1" applyProtection="1">
      <protection locked="0"/>
    </xf>
    <xf numFmtId="0" fontId="2" fillId="0" borderId="0" xfId="0" applyNumberFormat="1" applyFont="1" applyFill="1" applyBorder="1" applyProtection="1">
      <protection locked="0"/>
    </xf>
    <xf numFmtId="0" fontId="0" fillId="0" borderId="0" xfId="0" applyFill="1" applyBorder="1"/>
    <xf numFmtId="0" fontId="2" fillId="0" borderId="2" xfId="0" applyFont="1" applyFill="1" applyBorder="1"/>
    <xf numFmtId="44" fontId="0" fillId="0" borderId="0" xfId="0" applyNumberFormat="1"/>
    <xf numFmtId="10" fontId="0" fillId="0" borderId="0" xfId="0" applyNumberFormat="1"/>
    <xf numFmtId="44" fontId="0" fillId="0" borderId="0" xfId="1" applyFont="1" applyFill="1" applyBorder="1" applyProtection="1">
      <protection locked="0"/>
    </xf>
    <xf numFmtId="44" fontId="0" fillId="0" borderId="0" xfId="1" applyFont="1" applyFill="1" applyBorder="1"/>
    <xf numFmtId="44" fontId="0" fillId="0" borderId="0" xfId="1" applyFont="1" applyFill="1"/>
    <xf numFmtId="44" fontId="0" fillId="5" borderId="0" xfId="1" applyFont="1" applyFill="1"/>
    <xf numFmtId="10" fontId="0" fillId="5" borderId="0" xfId="0" applyNumberFormat="1" applyFill="1"/>
    <xf numFmtId="0" fontId="0" fillId="5" borderId="0" xfId="0" applyFill="1"/>
    <xf numFmtId="44" fontId="0" fillId="5" borderId="0" xfId="0" applyNumberFormat="1" applyFill="1"/>
    <xf numFmtId="10" fontId="0" fillId="0" borderId="0" xfId="0" applyNumberFormat="1" applyFill="1"/>
    <xf numFmtId="44" fontId="0" fillId="0" borderId="0" xfId="0" applyNumberFormat="1" applyFill="1"/>
    <xf numFmtId="164" fontId="0" fillId="0" borderId="0" xfId="0" applyNumberFormat="1" applyAlignment="1" applyProtection="1">
      <alignment horizontal="right"/>
      <protection locked="0"/>
    </xf>
  </cellXfs>
  <cellStyles count="3">
    <cellStyle name="Currency" xfId="1" builtinId="4"/>
    <cellStyle name="Normal" xfId="0" builtinId="0"/>
    <cellStyle name="Percent" xfId="2" builtinId="5"/>
  </cellStyles>
  <dxfs count="12">
    <dxf>
      <font>
        <color rgb="FF9C0006"/>
      </font>
    </dxf>
    <dxf>
      <font>
        <color theme="9" tint="-0.499984740745262"/>
      </font>
    </dxf>
    <dxf>
      <font>
        <color theme="9" tint="-0.499984740745262"/>
      </font>
    </dxf>
    <dxf>
      <font>
        <color rgb="FF9C0006"/>
      </font>
    </dxf>
    <dxf>
      <font>
        <color rgb="FF9C0006"/>
      </font>
    </dxf>
    <dxf>
      <font>
        <color theme="9" tint="-0.499984740745262"/>
      </font>
    </dxf>
    <dxf>
      <font>
        <color rgb="FF9C0006"/>
      </font>
    </dxf>
    <dxf>
      <font>
        <color theme="9" tint="-0.499984740745262"/>
      </font>
    </dxf>
    <dxf>
      <font>
        <color theme="9" tint="-0.499984740745262"/>
      </font>
    </dxf>
    <dxf>
      <font>
        <color rgb="FF9C0006"/>
      </font>
    </dxf>
    <dxf>
      <font>
        <color rgb="FF9C0006"/>
      </font>
    </dxf>
    <dxf>
      <font>
        <color theme="9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680"/>
  <sheetViews>
    <sheetView workbookViewId="0">
      <pane ySplit="3" topLeftCell="A4" activePane="bottomLeft" state="frozen"/>
      <selection pane="bottomLeft" sqref="A1:K1048576"/>
    </sheetView>
  </sheetViews>
  <sheetFormatPr defaultRowHeight="15" x14ac:dyDescent="0.25"/>
  <cols>
    <col min="1" max="2" width="20.7109375" style="46" customWidth="1"/>
    <col min="3" max="4" width="7.7109375" style="46" customWidth="1"/>
    <col min="5" max="5" width="8.7109375" style="46" customWidth="1"/>
    <col min="6" max="6" width="7.7109375" style="46" customWidth="1"/>
    <col min="7" max="7" width="6.7109375" style="46" customWidth="1"/>
    <col min="8" max="9" width="7.7109375" style="46" customWidth="1"/>
    <col min="10" max="10" width="8.7109375" style="46" customWidth="1"/>
    <col min="11" max="11" width="7.7109375" style="46" customWidth="1"/>
    <col min="12" max="12" width="9.5703125" style="51" bestFit="1" customWidth="1"/>
    <col min="13" max="13" width="13.42578125" style="69" bestFit="1" customWidth="1"/>
    <col min="14" max="14" width="4.42578125" style="51" bestFit="1" customWidth="1"/>
    <col min="15" max="15" width="13.42578125" style="51" bestFit="1" customWidth="1"/>
    <col min="16" max="16384" width="9.140625" style="51"/>
  </cols>
  <sheetData>
    <row r="1" spans="1:15" s="63" customFormat="1" x14ac:dyDescent="0.25">
      <c r="A1" s="52" t="s">
        <v>0</v>
      </c>
      <c r="B1" s="52" t="s">
        <v>1</v>
      </c>
      <c r="C1" s="52" t="s">
        <v>2</v>
      </c>
      <c r="D1" s="52" t="s">
        <v>3</v>
      </c>
      <c r="E1" s="52" t="s">
        <v>985</v>
      </c>
      <c r="F1" s="52" t="s">
        <v>4</v>
      </c>
      <c r="G1" s="52" t="s">
        <v>4</v>
      </c>
      <c r="H1" s="52" t="s">
        <v>5</v>
      </c>
      <c r="I1" s="52" t="s">
        <v>6</v>
      </c>
      <c r="J1" s="52" t="s">
        <v>6</v>
      </c>
      <c r="K1" s="52" t="s">
        <v>6</v>
      </c>
      <c r="L1" s="61" t="s">
        <v>180</v>
      </c>
      <c r="M1" s="67" t="s">
        <v>1037</v>
      </c>
      <c r="O1" s="67" t="s">
        <v>1039</v>
      </c>
    </row>
    <row r="2" spans="1:15" s="63" customFormat="1" x14ac:dyDescent="0.25">
      <c r="A2" s="46"/>
      <c r="B2" s="52" t="s">
        <v>7</v>
      </c>
      <c r="C2" s="52" t="s">
        <v>8</v>
      </c>
      <c r="D2" s="52" t="s">
        <v>182</v>
      </c>
      <c r="E2" s="52" t="s">
        <v>9</v>
      </c>
      <c r="F2" s="52" t="s">
        <v>6</v>
      </c>
      <c r="G2" s="52" t="s">
        <v>10</v>
      </c>
      <c r="H2" s="52" t="s">
        <v>4</v>
      </c>
      <c r="I2" s="52" t="s">
        <v>186</v>
      </c>
      <c r="J2" s="52" t="s">
        <v>187</v>
      </c>
      <c r="K2" s="52" t="s">
        <v>188</v>
      </c>
      <c r="L2" s="62" t="s">
        <v>181</v>
      </c>
      <c r="M2" s="67" t="s">
        <v>1038</v>
      </c>
      <c r="O2" s="67" t="s">
        <v>6</v>
      </c>
    </row>
    <row r="3" spans="1:15" s="63" customFormat="1" ht="15.75" thickBot="1" x14ac:dyDescent="0.3">
      <c r="A3" s="46"/>
      <c r="B3" s="52" t="s">
        <v>7</v>
      </c>
      <c r="C3" s="52" t="s">
        <v>7</v>
      </c>
      <c r="D3" s="52" t="s">
        <v>7</v>
      </c>
      <c r="E3" s="52" t="s">
        <v>7</v>
      </c>
      <c r="F3" s="52" t="s">
        <v>7</v>
      </c>
      <c r="G3" s="52" t="s">
        <v>11</v>
      </c>
      <c r="H3" s="52" t="s">
        <v>10</v>
      </c>
      <c r="I3" s="52" t="s">
        <v>7</v>
      </c>
      <c r="J3" s="52" t="s">
        <v>7</v>
      </c>
      <c r="K3" s="52" t="s">
        <v>7</v>
      </c>
      <c r="L3" s="64" t="s">
        <v>11</v>
      </c>
      <c r="M3" s="68"/>
      <c r="N3" s="63" t="s">
        <v>1040</v>
      </c>
    </row>
    <row r="4" spans="1:15" s="46" customFormat="1" ht="15.75" thickTop="1" x14ac:dyDescent="0.25">
      <c r="A4" s="52" t="s">
        <v>189</v>
      </c>
      <c r="B4" s="52" t="s">
        <v>12</v>
      </c>
      <c r="C4" s="76">
        <v>-1345500</v>
      </c>
      <c r="D4" s="76">
        <v>-1345500</v>
      </c>
      <c r="E4" s="52" t="s">
        <v>7</v>
      </c>
      <c r="F4" s="76">
        <v>-1263548.27</v>
      </c>
      <c r="G4" s="76">
        <v>-1300000</v>
      </c>
      <c r="H4" s="76">
        <v>-1300000</v>
      </c>
      <c r="I4" s="76">
        <v>-1246866.95</v>
      </c>
      <c r="J4" s="76">
        <v>-1221302.82</v>
      </c>
      <c r="K4" s="76">
        <v>-1134407.58</v>
      </c>
      <c r="L4" s="66">
        <f>F4/G4</f>
        <v>0.97196020769230773</v>
      </c>
      <c r="M4" s="23">
        <f>D4-G4</f>
        <v>-45500</v>
      </c>
      <c r="O4" s="65">
        <f>H4-F4</f>
        <v>-36451.729999999981</v>
      </c>
    </row>
    <row r="5" spans="1:15" s="46" customFormat="1" x14ac:dyDescent="0.25">
      <c r="A5" s="52" t="s">
        <v>190</v>
      </c>
      <c r="B5" s="52" t="s">
        <v>867</v>
      </c>
      <c r="C5" s="76">
        <v>-40000</v>
      </c>
      <c r="D5" s="76">
        <v>-45000</v>
      </c>
      <c r="E5" s="52" t="s">
        <v>7</v>
      </c>
      <c r="F5" s="76">
        <v>-35379.15</v>
      </c>
      <c r="G5" s="76">
        <v>-35000</v>
      </c>
      <c r="H5" s="76">
        <v>-45000</v>
      </c>
      <c r="I5" s="76">
        <v>-46267.62</v>
      </c>
      <c r="J5" s="76">
        <v>-40037.26</v>
      </c>
      <c r="K5" s="76">
        <v>-43597.72</v>
      </c>
      <c r="L5" s="66">
        <f t="shared" ref="L5:L68" si="0">F5/G5</f>
        <v>1.0108328571428571</v>
      </c>
      <c r="M5" s="23">
        <f t="shared" ref="M5:M68" si="1">D5-G5</f>
        <v>-10000</v>
      </c>
      <c r="O5" s="65">
        <f t="shared" ref="O5:O68" si="2">H5-F5</f>
        <v>-9620.8499999999985</v>
      </c>
    </row>
    <row r="6" spans="1:15" s="46" customFormat="1" x14ac:dyDescent="0.25">
      <c r="A6" s="52" t="s">
        <v>191</v>
      </c>
      <c r="B6" s="52" t="s">
        <v>13</v>
      </c>
      <c r="C6" s="76">
        <v>-43000</v>
      </c>
      <c r="D6" s="76">
        <v>-43000</v>
      </c>
      <c r="E6" s="52" t="s">
        <v>7</v>
      </c>
      <c r="F6" s="76">
        <v>-50932.17</v>
      </c>
      <c r="G6" s="76">
        <v>-43000</v>
      </c>
      <c r="H6" s="76">
        <v>-58841</v>
      </c>
      <c r="I6" s="76">
        <v>-57038.33</v>
      </c>
      <c r="J6" s="76">
        <v>-48252.51</v>
      </c>
      <c r="K6" s="76">
        <v>-49541.64</v>
      </c>
      <c r="L6" s="66">
        <f t="shared" si="0"/>
        <v>1.1844690697674418</v>
      </c>
      <c r="M6" s="23">
        <f t="shared" si="1"/>
        <v>0</v>
      </c>
      <c r="O6" s="65">
        <f t="shared" si="2"/>
        <v>-7908.8300000000017</v>
      </c>
    </row>
    <row r="7" spans="1:15" s="46" customFormat="1" x14ac:dyDescent="0.25">
      <c r="A7" s="52" t="s">
        <v>192</v>
      </c>
      <c r="B7" s="52" t="s">
        <v>193</v>
      </c>
      <c r="C7" s="76">
        <v>-250000</v>
      </c>
      <c r="D7" s="76">
        <v>-252000</v>
      </c>
      <c r="E7" s="52" t="s">
        <v>7</v>
      </c>
      <c r="F7" s="76">
        <v>-167532.46</v>
      </c>
      <c r="G7" s="76">
        <v>-240000</v>
      </c>
      <c r="H7" s="76">
        <v>-250000</v>
      </c>
      <c r="I7" s="76">
        <v>-231784.66</v>
      </c>
      <c r="J7" s="76">
        <v>-228780.54</v>
      </c>
      <c r="K7" s="76">
        <v>-231948.37</v>
      </c>
      <c r="L7" s="66">
        <f t="shared" si="0"/>
        <v>0.69805191666666666</v>
      </c>
      <c r="M7" s="23">
        <f t="shared" si="1"/>
        <v>-12000</v>
      </c>
      <c r="O7" s="65">
        <f t="shared" si="2"/>
        <v>-82467.540000000008</v>
      </c>
    </row>
    <row r="8" spans="1:15" s="46" customFormat="1" x14ac:dyDescent="0.25">
      <c r="A8" s="52" t="s">
        <v>194</v>
      </c>
      <c r="B8" s="52" t="s">
        <v>14</v>
      </c>
      <c r="C8" s="76">
        <v>-772100</v>
      </c>
      <c r="D8" s="76">
        <v>-772100</v>
      </c>
      <c r="E8" s="52" t="s">
        <v>7</v>
      </c>
      <c r="F8" s="76">
        <v>-514729.79</v>
      </c>
      <c r="G8" s="76">
        <v>-700000</v>
      </c>
      <c r="H8" s="76">
        <v>-700000</v>
      </c>
      <c r="I8" s="76">
        <v>-753188.17</v>
      </c>
      <c r="J8" s="76">
        <v>-731995.45</v>
      </c>
      <c r="K8" s="76">
        <v>-727723.91</v>
      </c>
      <c r="L8" s="66">
        <f t="shared" si="0"/>
        <v>0.73532827142857138</v>
      </c>
      <c r="M8" s="23">
        <f t="shared" si="1"/>
        <v>-72100</v>
      </c>
      <c r="O8" s="65">
        <f t="shared" si="2"/>
        <v>-185270.21000000002</v>
      </c>
    </row>
    <row r="9" spans="1:15" s="46" customFormat="1" x14ac:dyDescent="0.25">
      <c r="A9" s="52" t="s">
        <v>195</v>
      </c>
      <c r="B9" s="52" t="s">
        <v>868</v>
      </c>
      <c r="C9" s="76">
        <v>-100</v>
      </c>
      <c r="D9" s="76">
        <v>-100</v>
      </c>
      <c r="E9" s="52" t="s">
        <v>7</v>
      </c>
      <c r="F9" s="76">
        <v>-1830.97</v>
      </c>
      <c r="G9" s="76">
        <v>-100</v>
      </c>
      <c r="H9" s="76">
        <v>-2000</v>
      </c>
      <c r="I9" s="76">
        <v>2050.46</v>
      </c>
      <c r="J9" s="76">
        <v>736.95</v>
      </c>
      <c r="K9" s="76">
        <v>-1122.94</v>
      </c>
      <c r="L9" s="66">
        <f t="shared" si="0"/>
        <v>18.309699999999999</v>
      </c>
      <c r="M9" s="23">
        <f t="shared" si="1"/>
        <v>0</v>
      </c>
      <c r="O9" s="65">
        <f t="shared" si="2"/>
        <v>-169.02999999999997</v>
      </c>
    </row>
    <row r="10" spans="1:15" s="46" customFormat="1" x14ac:dyDescent="0.25">
      <c r="A10" s="52" t="s">
        <v>196</v>
      </c>
      <c r="B10" s="52" t="s">
        <v>869</v>
      </c>
      <c r="C10" s="76">
        <v>-1300</v>
      </c>
      <c r="D10" s="76">
        <v>-2000</v>
      </c>
      <c r="E10" s="52" t="s">
        <v>7</v>
      </c>
      <c r="F10" s="76">
        <v>-568.75</v>
      </c>
      <c r="G10" s="76">
        <v>-1300</v>
      </c>
      <c r="H10" s="76">
        <v>-1000</v>
      </c>
      <c r="I10" s="76">
        <v>-2150</v>
      </c>
      <c r="J10" s="76">
        <v>-960</v>
      </c>
      <c r="K10" s="76">
        <v>-2530</v>
      </c>
      <c r="L10" s="66">
        <f t="shared" si="0"/>
        <v>0.4375</v>
      </c>
      <c r="M10" s="23">
        <f t="shared" si="1"/>
        <v>-700</v>
      </c>
      <c r="O10" s="65">
        <f t="shared" si="2"/>
        <v>-431.25</v>
      </c>
    </row>
    <row r="11" spans="1:15" s="46" customFormat="1" x14ac:dyDescent="0.25">
      <c r="A11" s="52" t="s">
        <v>197</v>
      </c>
      <c r="B11" s="52" t="s">
        <v>18</v>
      </c>
      <c r="C11" s="76">
        <v>-280000</v>
      </c>
      <c r="D11" s="76">
        <v>-295000</v>
      </c>
      <c r="E11" s="52" t="s">
        <v>7</v>
      </c>
      <c r="F11" s="76">
        <v>-193726.39</v>
      </c>
      <c r="G11" s="76">
        <v>-280000</v>
      </c>
      <c r="H11" s="76">
        <v>-290500</v>
      </c>
      <c r="I11" s="76">
        <v>-268405.23</v>
      </c>
      <c r="J11" s="76">
        <v>-256319.18</v>
      </c>
      <c r="K11" s="76">
        <v>-348607.15</v>
      </c>
      <c r="L11" s="66">
        <f t="shared" si="0"/>
        <v>0.6918799642857143</v>
      </c>
      <c r="M11" s="23">
        <f t="shared" si="1"/>
        <v>-15000</v>
      </c>
      <c r="O11" s="65">
        <f t="shared" si="2"/>
        <v>-96773.609999999986</v>
      </c>
    </row>
    <row r="12" spans="1:15" s="46" customFormat="1" x14ac:dyDescent="0.25">
      <c r="A12" s="52" t="s">
        <v>198</v>
      </c>
      <c r="B12" s="52" t="s">
        <v>19</v>
      </c>
      <c r="C12" s="76">
        <v>-1828417.5</v>
      </c>
      <c r="D12" s="76">
        <v>-1928373</v>
      </c>
      <c r="E12" s="52" t="s">
        <v>7</v>
      </c>
      <c r="F12" s="76">
        <v>-1242733.8600000001</v>
      </c>
      <c r="G12" s="76">
        <v>-1741350</v>
      </c>
      <c r="H12" s="76">
        <v>-1836546</v>
      </c>
      <c r="I12" s="76">
        <v>-1685553.43</v>
      </c>
      <c r="J12" s="76">
        <v>-1581273.74</v>
      </c>
      <c r="K12" s="76">
        <v>-1487910.49</v>
      </c>
      <c r="L12" s="66">
        <f t="shared" si="0"/>
        <v>0.7136611594452581</v>
      </c>
      <c r="M12" s="23">
        <f t="shared" si="1"/>
        <v>-187023</v>
      </c>
      <c r="O12" s="65">
        <f t="shared" si="2"/>
        <v>-593812.1399999999</v>
      </c>
    </row>
    <row r="13" spans="1:15" s="46" customFormat="1" x14ac:dyDescent="0.25">
      <c r="A13" s="52" t="s">
        <v>199</v>
      </c>
      <c r="B13" s="52" t="s">
        <v>870</v>
      </c>
      <c r="C13" s="52" t="s">
        <v>7</v>
      </c>
      <c r="D13" s="52" t="s">
        <v>7</v>
      </c>
      <c r="E13" s="52" t="s">
        <v>7</v>
      </c>
      <c r="F13" s="52" t="s">
        <v>7</v>
      </c>
      <c r="G13" s="76">
        <v>-870680</v>
      </c>
      <c r="H13" s="52" t="s">
        <v>7</v>
      </c>
      <c r="I13" s="76">
        <v>-842776.7</v>
      </c>
      <c r="J13" s="76">
        <v>-790636.89</v>
      </c>
      <c r="K13" s="76">
        <v>-722205.91</v>
      </c>
      <c r="L13" s="66" t="e">
        <f t="shared" si="0"/>
        <v>#VALUE!</v>
      </c>
      <c r="M13" s="23" t="e">
        <f t="shared" si="1"/>
        <v>#VALUE!</v>
      </c>
      <c r="O13" s="65" t="e">
        <f t="shared" si="2"/>
        <v>#VALUE!</v>
      </c>
    </row>
    <row r="14" spans="1:15" s="46" customFormat="1" x14ac:dyDescent="0.25">
      <c r="A14" s="52" t="s">
        <v>200</v>
      </c>
      <c r="B14" s="52" t="s">
        <v>201</v>
      </c>
      <c r="C14" s="76">
        <v>-18000</v>
      </c>
      <c r="D14" s="76">
        <v>-19000</v>
      </c>
      <c r="E14" s="52" t="s">
        <v>7</v>
      </c>
      <c r="F14" s="76">
        <v>-12473.59</v>
      </c>
      <c r="G14" s="76">
        <v>-10000</v>
      </c>
      <c r="H14" s="76">
        <v>-18710</v>
      </c>
      <c r="I14" s="76">
        <v>-15073.27</v>
      </c>
      <c r="J14" s="76">
        <v>-10462.92</v>
      </c>
      <c r="K14" s="76">
        <v>-11477.93</v>
      </c>
      <c r="L14" s="66">
        <f t="shared" si="0"/>
        <v>1.2473590000000001</v>
      </c>
      <c r="M14" s="23">
        <f t="shared" si="1"/>
        <v>-9000</v>
      </c>
      <c r="O14" s="65">
        <f t="shared" si="2"/>
        <v>-6236.41</v>
      </c>
    </row>
    <row r="15" spans="1:15" s="46" customFormat="1" x14ac:dyDescent="0.25">
      <c r="A15" s="52" t="s">
        <v>202</v>
      </c>
      <c r="B15" s="52" t="s">
        <v>871</v>
      </c>
      <c r="C15" s="76">
        <v>-8000</v>
      </c>
      <c r="D15" s="76">
        <v>-10000</v>
      </c>
      <c r="E15" s="52" t="s">
        <v>7</v>
      </c>
      <c r="F15" s="76">
        <v>-7210.73</v>
      </c>
      <c r="G15" s="76">
        <v>-8000</v>
      </c>
      <c r="H15" s="76">
        <v>-8000</v>
      </c>
      <c r="I15" s="76">
        <v>-10726.14</v>
      </c>
      <c r="J15" s="76">
        <v>-7511.18</v>
      </c>
      <c r="K15" s="76">
        <v>-11122.68</v>
      </c>
      <c r="L15" s="66">
        <f t="shared" si="0"/>
        <v>0.90134124999999998</v>
      </c>
      <c r="M15" s="23">
        <f t="shared" si="1"/>
        <v>-2000</v>
      </c>
      <c r="O15" s="65">
        <f t="shared" si="2"/>
        <v>-789.27000000000044</v>
      </c>
    </row>
    <row r="16" spans="1:15" s="46" customFormat="1" x14ac:dyDescent="0.25">
      <c r="A16" s="52" t="s">
        <v>203</v>
      </c>
      <c r="B16" s="52" t="s">
        <v>22</v>
      </c>
      <c r="C16" s="76">
        <v>-10000</v>
      </c>
      <c r="D16" s="76">
        <v>-12000</v>
      </c>
      <c r="E16" s="52" t="s">
        <v>7</v>
      </c>
      <c r="F16" s="76">
        <v>-7490.36</v>
      </c>
      <c r="G16" s="76">
        <v>-30000</v>
      </c>
      <c r="H16" s="76">
        <v>-10000</v>
      </c>
      <c r="I16" s="76">
        <v>-23992.84</v>
      </c>
      <c r="J16" s="76">
        <v>-76071</v>
      </c>
      <c r="K16" s="76">
        <v>-111314</v>
      </c>
      <c r="L16" s="66">
        <f t="shared" si="0"/>
        <v>0.24967866666666666</v>
      </c>
      <c r="M16" s="23">
        <f t="shared" si="1"/>
        <v>18000</v>
      </c>
      <c r="O16" s="65">
        <f t="shared" si="2"/>
        <v>-2509.6400000000003</v>
      </c>
    </row>
    <row r="17" spans="1:15" s="46" customFormat="1" x14ac:dyDescent="0.25">
      <c r="A17" s="52" t="s">
        <v>204</v>
      </c>
      <c r="B17" s="52" t="s">
        <v>15</v>
      </c>
      <c r="C17" s="76">
        <v>-45000</v>
      </c>
      <c r="D17" s="76">
        <v>-50000</v>
      </c>
      <c r="E17" s="52" t="s">
        <v>7</v>
      </c>
      <c r="F17" s="76">
        <v>-35331.199999999997</v>
      </c>
      <c r="G17" s="76">
        <v>-30000</v>
      </c>
      <c r="H17" s="76">
        <v>-53000</v>
      </c>
      <c r="I17" s="76">
        <v>-41013.440000000002</v>
      </c>
      <c r="J17" s="76">
        <v>-25181.35</v>
      </c>
      <c r="K17" s="76">
        <v>-53907.67</v>
      </c>
      <c r="L17" s="66">
        <f t="shared" si="0"/>
        <v>1.1777066666666667</v>
      </c>
      <c r="M17" s="23">
        <f t="shared" si="1"/>
        <v>-20000</v>
      </c>
      <c r="O17" s="65">
        <f t="shared" si="2"/>
        <v>-17668.800000000003</v>
      </c>
    </row>
    <row r="18" spans="1:15" s="46" customFormat="1" x14ac:dyDescent="0.25">
      <c r="A18" s="52" t="s">
        <v>205</v>
      </c>
      <c r="B18" s="52" t="s">
        <v>16</v>
      </c>
      <c r="C18" s="76">
        <v>-1000</v>
      </c>
      <c r="D18" s="76">
        <v>-1000</v>
      </c>
      <c r="E18" s="52" t="s">
        <v>7</v>
      </c>
      <c r="F18" s="76">
        <v>-600</v>
      </c>
      <c r="G18" s="76">
        <v>-300</v>
      </c>
      <c r="H18" s="76">
        <v>-600</v>
      </c>
      <c r="I18" s="76">
        <v>-600</v>
      </c>
      <c r="J18" s="76">
        <v>-300</v>
      </c>
      <c r="K18" s="76">
        <v>-400</v>
      </c>
      <c r="L18" s="66">
        <f t="shared" si="0"/>
        <v>2</v>
      </c>
      <c r="M18" s="23">
        <f t="shared" si="1"/>
        <v>-700</v>
      </c>
      <c r="O18" s="65">
        <f t="shared" si="2"/>
        <v>0</v>
      </c>
    </row>
    <row r="19" spans="1:15" s="46" customFormat="1" x14ac:dyDescent="0.25">
      <c r="A19" s="52" t="s">
        <v>206</v>
      </c>
      <c r="B19" s="52" t="s">
        <v>17</v>
      </c>
      <c r="C19" s="76">
        <v>-300</v>
      </c>
      <c r="D19" s="76">
        <v>-300</v>
      </c>
      <c r="E19" s="52" t="s">
        <v>7</v>
      </c>
      <c r="F19" s="76">
        <v>-320</v>
      </c>
      <c r="G19" s="76">
        <v>-300</v>
      </c>
      <c r="H19" s="76">
        <v>-350</v>
      </c>
      <c r="I19" s="76">
        <v>-250</v>
      </c>
      <c r="J19" s="76">
        <v>-260</v>
      </c>
      <c r="K19" s="76">
        <v>-190</v>
      </c>
      <c r="L19" s="66">
        <f t="shared" si="0"/>
        <v>1.0666666666666667</v>
      </c>
      <c r="M19" s="23">
        <f t="shared" si="1"/>
        <v>0</v>
      </c>
      <c r="O19" s="65">
        <f t="shared" si="2"/>
        <v>-30</v>
      </c>
    </row>
    <row r="20" spans="1:15" s="46" customFormat="1" x14ac:dyDescent="0.25">
      <c r="A20" s="52" t="s">
        <v>809</v>
      </c>
      <c r="B20" s="52" t="s">
        <v>872</v>
      </c>
      <c r="C20" s="52" t="s">
        <v>7</v>
      </c>
      <c r="D20" s="76">
        <v>-24700</v>
      </c>
      <c r="E20" s="52" t="s">
        <v>7</v>
      </c>
      <c r="F20" s="76">
        <v>-16896.52</v>
      </c>
      <c r="G20" s="76">
        <v>-14363</v>
      </c>
      <c r="H20" s="76">
        <v>-17000</v>
      </c>
      <c r="I20" s="76">
        <v>-9271.2999999999993</v>
      </c>
      <c r="J20" s="76">
        <v>-6140.91</v>
      </c>
      <c r="K20" s="76">
        <v>-694.04</v>
      </c>
      <c r="L20" s="66">
        <f t="shared" si="0"/>
        <v>1.1763921186381676</v>
      </c>
      <c r="M20" s="23">
        <f t="shared" si="1"/>
        <v>-10337</v>
      </c>
      <c r="O20" s="65">
        <f t="shared" si="2"/>
        <v>-103.47999999999956</v>
      </c>
    </row>
    <row r="21" spans="1:15" s="46" customFormat="1" x14ac:dyDescent="0.25">
      <c r="A21" s="52" t="s">
        <v>810</v>
      </c>
      <c r="B21" s="52" t="s">
        <v>872</v>
      </c>
      <c r="C21" s="52" t="s">
        <v>7</v>
      </c>
      <c r="D21" s="52" t="s">
        <v>7</v>
      </c>
      <c r="E21" s="52" t="s">
        <v>7</v>
      </c>
      <c r="F21" s="52" t="s">
        <v>7</v>
      </c>
      <c r="G21" s="52" t="s">
        <v>7</v>
      </c>
      <c r="H21" s="52" t="s">
        <v>7</v>
      </c>
      <c r="I21" s="52" t="s">
        <v>7</v>
      </c>
      <c r="J21" s="52" t="s">
        <v>7</v>
      </c>
      <c r="K21" s="76">
        <v>-600</v>
      </c>
      <c r="L21" s="66" t="e">
        <f t="shared" si="0"/>
        <v>#VALUE!</v>
      </c>
      <c r="M21" s="23" t="e">
        <f t="shared" si="1"/>
        <v>#VALUE!</v>
      </c>
      <c r="O21" s="65" t="e">
        <f t="shared" si="2"/>
        <v>#VALUE!</v>
      </c>
    </row>
    <row r="22" spans="1:15" s="46" customFormat="1" x14ac:dyDescent="0.25">
      <c r="A22" s="52" t="s">
        <v>811</v>
      </c>
      <c r="B22" s="52" t="s">
        <v>872</v>
      </c>
      <c r="C22" s="52" t="s">
        <v>7</v>
      </c>
      <c r="D22" s="52" t="s">
        <v>7</v>
      </c>
      <c r="E22" s="52" t="s">
        <v>7</v>
      </c>
      <c r="F22" s="52" t="s">
        <v>7</v>
      </c>
      <c r="G22" s="52" t="s">
        <v>7</v>
      </c>
      <c r="H22" s="52" t="s">
        <v>7</v>
      </c>
      <c r="I22" s="52" t="s">
        <v>7</v>
      </c>
      <c r="J22" s="76">
        <v>15</v>
      </c>
      <c r="K22" s="76">
        <v>-55734.27</v>
      </c>
      <c r="L22" s="66" t="e">
        <f t="shared" si="0"/>
        <v>#VALUE!</v>
      </c>
      <c r="M22" s="23" t="e">
        <f t="shared" si="1"/>
        <v>#VALUE!</v>
      </c>
      <c r="O22" s="65" t="e">
        <f t="shared" si="2"/>
        <v>#VALUE!</v>
      </c>
    </row>
    <row r="23" spans="1:15" s="46" customFormat="1" x14ac:dyDescent="0.25">
      <c r="A23" s="52" t="s">
        <v>812</v>
      </c>
      <c r="B23" s="52" t="s">
        <v>224</v>
      </c>
      <c r="C23" s="52" t="s">
        <v>7</v>
      </c>
      <c r="D23" s="52" t="s">
        <v>7</v>
      </c>
      <c r="E23" s="52" t="s">
        <v>7</v>
      </c>
      <c r="F23" s="76">
        <v>-3686.17</v>
      </c>
      <c r="G23" s="76">
        <v>-15800</v>
      </c>
      <c r="H23" s="76">
        <v>-15800</v>
      </c>
      <c r="I23" s="76">
        <v>-10557</v>
      </c>
      <c r="J23" s="76">
        <v>-4498.8999999999996</v>
      </c>
      <c r="K23" s="76">
        <v>-952.81</v>
      </c>
      <c r="L23" s="66">
        <f t="shared" si="0"/>
        <v>0.23330189873417723</v>
      </c>
      <c r="M23" s="23" t="e">
        <f t="shared" si="1"/>
        <v>#VALUE!</v>
      </c>
      <c r="O23" s="65">
        <f t="shared" si="2"/>
        <v>-12113.83</v>
      </c>
    </row>
    <row r="24" spans="1:15" s="46" customFormat="1" x14ac:dyDescent="0.25">
      <c r="A24" s="52" t="s">
        <v>813</v>
      </c>
      <c r="B24" s="52" t="s">
        <v>224</v>
      </c>
      <c r="C24" s="52" t="s">
        <v>7</v>
      </c>
      <c r="D24" s="52" t="s">
        <v>7</v>
      </c>
      <c r="E24" s="52" t="s">
        <v>7</v>
      </c>
      <c r="F24" s="52" t="s">
        <v>7</v>
      </c>
      <c r="G24" s="52" t="s">
        <v>7</v>
      </c>
      <c r="H24" s="52" t="s">
        <v>7</v>
      </c>
      <c r="I24" s="52" t="s">
        <v>7</v>
      </c>
      <c r="J24" s="76">
        <v>-3870.57</v>
      </c>
      <c r="K24" s="76">
        <v>-3647</v>
      </c>
      <c r="L24" s="66" t="e">
        <f t="shared" si="0"/>
        <v>#VALUE!</v>
      </c>
      <c r="M24" s="23" t="e">
        <f t="shared" si="1"/>
        <v>#VALUE!</v>
      </c>
      <c r="O24" s="65" t="e">
        <f t="shared" si="2"/>
        <v>#VALUE!</v>
      </c>
    </row>
    <row r="25" spans="1:15" s="46" customFormat="1" x14ac:dyDescent="0.25">
      <c r="A25" s="52" t="s">
        <v>814</v>
      </c>
      <c r="B25" s="52" t="s">
        <v>225</v>
      </c>
      <c r="C25" s="52" t="s">
        <v>7</v>
      </c>
      <c r="D25" s="76">
        <v>-5800</v>
      </c>
      <c r="E25" s="52" t="s">
        <v>7</v>
      </c>
      <c r="F25" s="76">
        <v>-4782.9799999999996</v>
      </c>
      <c r="G25" s="76">
        <v>-5000</v>
      </c>
      <c r="H25" s="76">
        <v>-5000</v>
      </c>
      <c r="I25" s="76">
        <v>-5986.34</v>
      </c>
      <c r="J25" s="76">
        <v>-3926.8</v>
      </c>
      <c r="K25" s="76">
        <v>-16970.12</v>
      </c>
      <c r="L25" s="66">
        <f t="shared" si="0"/>
        <v>0.95659599999999989</v>
      </c>
      <c r="M25" s="23">
        <f t="shared" si="1"/>
        <v>-800</v>
      </c>
      <c r="O25" s="65">
        <f t="shared" si="2"/>
        <v>-217.02000000000044</v>
      </c>
    </row>
    <row r="26" spans="1:15" s="46" customFormat="1" x14ac:dyDescent="0.25">
      <c r="A26" s="52" t="s">
        <v>815</v>
      </c>
      <c r="B26" s="52" t="s">
        <v>225</v>
      </c>
      <c r="C26" s="52" t="s">
        <v>7</v>
      </c>
      <c r="D26" s="76">
        <v>-15000</v>
      </c>
      <c r="E26" s="52" t="s">
        <v>7</v>
      </c>
      <c r="F26" s="76">
        <v>-14098.21</v>
      </c>
      <c r="G26" s="76">
        <v>-5000</v>
      </c>
      <c r="H26" s="76">
        <v>-15000</v>
      </c>
      <c r="I26" s="76">
        <v>-9896.26</v>
      </c>
      <c r="J26" s="76">
        <v>-9673.9</v>
      </c>
      <c r="K26" s="76">
        <v>-6834.11</v>
      </c>
      <c r="L26" s="66">
        <f t="shared" si="0"/>
        <v>2.819642</v>
      </c>
      <c r="M26" s="23">
        <f t="shared" si="1"/>
        <v>-10000</v>
      </c>
      <c r="O26" s="65">
        <f t="shared" si="2"/>
        <v>-901.79000000000087</v>
      </c>
    </row>
    <row r="27" spans="1:15" s="46" customFormat="1" x14ac:dyDescent="0.25">
      <c r="A27" s="52" t="s">
        <v>207</v>
      </c>
      <c r="B27" s="52" t="s">
        <v>873</v>
      </c>
      <c r="C27" s="52" t="s">
        <v>7</v>
      </c>
      <c r="D27" s="52" t="s">
        <v>7</v>
      </c>
      <c r="E27" s="52" t="s">
        <v>7</v>
      </c>
      <c r="F27" s="52" t="s">
        <v>7</v>
      </c>
      <c r="G27" s="52" t="s">
        <v>7</v>
      </c>
      <c r="H27" s="52" t="s">
        <v>7</v>
      </c>
      <c r="I27" s="76">
        <v>-1500</v>
      </c>
      <c r="J27" s="76">
        <v>-3000</v>
      </c>
      <c r="K27" s="52" t="s">
        <v>7</v>
      </c>
      <c r="L27" s="66" t="e">
        <f t="shared" si="0"/>
        <v>#VALUE!</v>
      </c>
      <c r="M27" s="23" t="e">
        <f t="shared" si="1"/>
        <v>#VALUE!</v>
      </c>
      <c r="O27" s="65" t="e">
        <f t="shared" si="2"/>
        <v>#VALUE!</v>
      </c>
    </row>
    <row r="28" spans="1:15" s="46" customFormat="1" x14ac:dyDescent="0.25">
      <c r="A28" s="52" t="s">
        <v>208</v>
      </c>
      <c r="B28" s="52" t="s">
        <v>874</v>
      </c>
      <c r="C28" s="52" t="s">
        <v>7</v>
      </c>
      <c r="D28" s="52" t="s">
        <v>7</v>
      </c>
      <c r="E28" s="52" t="s">
        <v>7</v>
      </c>
      <c r="F28" s="76">
        <v>-91024.61</v>
      </c>
      <c r="G28" s="52" t="s">
        <v>7</v>
      </c>
      <c r="H28" s="76">
        <v>-195597</v>
      </c>
      <c r="I28" s="76">
        <v>-116159.27</v>
      </c>
      <c r="J28" s="76">
        <v>-557655.54</v>
      </c>
      <c r="K28" s="76">
        <v>-10620.88</v>
      </c>
      <c r="L28" s="66" t="e">
        <f t="shared" si="0"/>
        <v>#VALUE!</v>
      </c>
      <c r="M28" s="23" t="e">
        <f t="shared" si="1"/>
        <v>#VALUE!</v>
      </c>
      <c r="O28" s="65">
        <f t="shared" si="2"/>
        <v>-104572.39</v>
      </c>
    </row>
    <row r="29" spans="1:15" s="46" customFormat="1" x14ac:dyDescent="0.25">
      <c r="A29" s="52" t="s">
        <v>209</v>
      </c>
      <c r="B29" s="52" t="s">
        <v>875</v>
      </c>
      <c r="C29" s="76">
        <v>-2500</v>
      </c>
      <c r="D29" s="76">
        <v>-2500</v>
      </c>
      <c r="E29" s="52" t="s">
        <v>7</v>
      </c>
      <c r="F29" s="76">
        <v>-542</v>
      </c>
      <c r="G29" s="76">
        <v>-2500</v>
      </c>
      <c r="H29" s="76">
        <v>-2500</v>
      </c>
      <c r="I29" s="76">
        <v>-2115</v>
      </c>
      <c r="J29" s="76">
        <v>-5982.86</v>
      </c>
      <c r="K29" s="76">
        <v>-470</v>
      </c>
      <c r="L29" s="66">
        <f t="shared" si="0"/>
        <v>0.21679999999999999</v>
      </c>
      <c r="M29" s="23">
        <f t="shared" si="1"/>
        <v>0</v>
      </c>
      <c r="O29" s="65">
        <f t="shared" si="2"/>
        <v>-1958</v>
      </c>
    </row>
    <row r="30" spans="1:15" s="46" customFormat="1" x14ac:dyDescent="0.25">
      <c r="A30" s="52" t="s">
        <v>210</v>
      </c>
      <c r="B30" s="52" t="s">
        <v>876</v>
      </c>
      <c r="C30" s="76">
        <v>-5000</v>
      </c>
      <c r="D30" s="76">
        <v>-5000</v>
      </c>
      <c r="E30" s="52" t="s">
        <v>7</v>
      </c>
      <c r="F30" s="76">
        <v>-200</v>
      </c>
      <c r="G30" s="76">
        <v>-5000</v>
      </c>
      <c r="H30" s="76">
        <v>-5000</v>
      </c>
      <c r="I30" s="76">
        <v>-1250</v>
      </c>
      <c r="J30" s="76">
        <v>-1000</v>
      </c>
      <c r="K30" s="76">
        <v>-3350</v>
      </c>
      <c r="L30" s="66">
        <f t="shared" si="0"/>
        <v>0.04</v>
      </c>
      <c r="M30" s="23">
        <f t="shared" si="1"/>
        <v>0</v>
      </c>
      <c r="O30" s="65">
        <f t="shared" si="2"/>
        <v>-4800</v>
      </c>
    </row>
    <row r="31" spans="1:15" s="46" customFormat="1" x14ac:dyDescent="0.25">
      <c r="A31" s="52" t="s">
        <v>211</v>
      </c>
      <c r="B31" s="52" t="s">
        <v>24</v>
      </c>
      <c r="C31" s="76">
        <v>-52529</v>
      </c>
      <c r="D31" s="76">
        <v>-52529</v>
      </c>
      <c r="E31" s="52" t="s">
        <v>7</v>
      </c>
      <c r="F31" s="76">
        <v>-54529</v>
      </c>
      <c r="G31" s="76">
        <v>-52529</v>
      </c>
      <c r="H31" s="76">
        <v>-54529</v>
      </c>
      <c r="I31" s="76">
        <v>-52529</v>
      </c>
      <c r="J31" s="76">
        <v>-52529</v>
      </c>
      <c r="K31" s="76">
        <v>-52529</v>
      </c>
      <c r="L31" s="66">
        <f t="shared" si="0"/>
        <v>1.0380742066287194</v>
      </c>
      <c r="M31" s="23">
        <f t="shared" si="1"/>
        <v>0</v>
      </c>
      <c r="O31" s="65">
        <f t="shared" si="2"/>
        <v>0</v>
      </c>
    </row>
    <row r="32" spans="1:15" s="46" customFormat="1" x14ac:dyDescent="0.25">
      <c r="A32" s="52" t="s">
        <v>212</v>
      </c>
      <c r="B32" s="52" t="s">
        <v>877</v>
      </c>
      <c r="C32" s="76">
        <v>-256473</v>
      </c>
      <c r="D32" s="76">
        <v>-256473</v>
      </c>
      <c r="E32" s="52" t="s">
        <v>7</v>
      </c>
      <c r="F32" s="52" t="s">
        <v>7</v>
      </c>
      <c r="G32" s="76">
        <v>-256473</v>
      </c>
      <c r="H32" s="76">
        <v>-256473</v>
      </c>
      <c r="I32" s="52" t="s">
        <v>7</v>
      </c>
      <c r="J32" s="52" t="s">
        <v>7</v>
      </c>
      <c r="K32" s="52" t="s">
        <v>7</v>
      </c>
      <c r="L32" s="66" t="e">
        <f t="shared" si="0"/>
        <v>#VALUE!</v>
      </c>
      <c r="M32" s="23">
        <f t="shared" si="1"/>
        <v>0</v>
      </c>
      <c r="O32" s="65" t="e">
        <f t="shared" si="2"/>
        <v>#VALUE!</v>
      </c>
    </row>
    <row r="33" spans="1:15" s="46" customFormat="1" x14ac:dyDescent="0.25">
      <c r="A33" s="52" t="s">
        <v>213</v>
      </c>
      <c r="B33" s="52" t="s">
        <v>214</v>
      </c>
      <c r="C33" s="52" t="s">
        <v>7</v>
      </c>
      <c r="D33" s="52" t="s">
        <v>7</v>
      </c>
      <c r="E33" s="52" t="s">
        <v>7</v>
      </c>
      <c r="F33" s="52" t="s">
        <v>7</v>
      </c>
      <c r="G33" s="52" t="s">
        <v>7</v>
      </c>
      <c r="H33" s="52" t="s">
        <v>7</v>
      </c>
      <c r="I33" s="76">
        <v>-311534</v>
      </c>
      <c r="J33" s="76">
        <v>-53273</v>
      </c>
      <c r="K33" s="52" t="s">
        <v>7</v>
      </c>
      <c r="L33" s="66" t="e">
        <f t="shared" si="0"/>
        <v>#VALUE!</v>
      </c>
      <c r="M33" s="23" t="e">
        <f t="shared" si="1"/>
        <v>#VALUE!</v>
      </c>
      <c r="O33" s="65" t="e">
        <f t="shared" si="2"/>
        <v>#VALUE!</v>
      </c>
    </row>
    <row r="34" spans="1:15" s="46" customFormat="1" x14ac:dyDescent="0.25">
      <c r="A34" s="52" t="s">
        <v>215</v>
      </c>
      <c r="B34" s="52" t="s">
        <v>216</v>
      </c>
      <c r="C34" s="76">
        <v>-8000</v>
      </c>
      <c r="D34" s="76">
        <v>-10000</v>
      </c>
      <c r="E34" s="52" t="s">
        <v>7</v>
      </c>
      <c r="F34" s="76">
        <v>-23989.84</v>
      </c>
      <c r="G34" s="76">
        <v>-8000</v>
      </c>
      <c r="H34" s="76">
        <v>-24000</v>
      </c>
      <c r="I34" s="76">
        <v>-14954.49</v>
      </c>
      <c r="J34" s="76">
        <v>-7862.74</v>
      </c>
      <c r="K34" s="76">
        <v>-9316.14</v>
      </c>
      <c r="L34" s="66">
        <f t="shared" si="0"/>
        <v>2.9987300000000001</v>
      </c>
      <c r="M34" s="23">
        <f t="shared" si="1"/>
        <v>-2000</v>
      </c>
      <c r="O34" s="65">
        <f t="shared" si="2"/>
        <v>-10.159999999999854</v>
      </c>
    </row>
    <row r="35" spans="1:15" s="46" customFormat="1" x14ac:dyDescent="0.25">
      <c r="A35" s="52" t="s">
        <v>217</v>
      </c>
      <c r="B35" s="52" t="s">
        <v>878</v>
      </c>
      <c r="C35" s="52" t="s">
        <v>7</v>
      </c>
      <c r="D35" s="52" t="s">
        <v>7</v>
      </c>
      <c r="E35" s="52" t="s">
        <v>7</v>
      </c>
      <c r="F35" s="76">
        <v>-31149.33</v>
      </c>
      <c r="G35" s="52" t="s">
        <v>7</v>
      </c>
      <c r="H35" s="76">
        <v>-31149.33</v>
      </c>
      <c r="I35" s="76">
        <v>-157192.07999999999</v>
      </c>
      <c r="J35" s="76">
        <v>-1435.07</v>
      </c>
      <c r="K35" s="76">
        <v>-34727.33</v>
      </c>
      <c r="L35" s="66" t="e">
        <f t="shared" si="0"/>
        <v>#VALUE!</v>
      </c>
      <c r="M35" s="23" t="e">
        <f t="shared" si="1"/>
        <v>#VALUE!</v>
      </c>
      <c r="O35" s="65">
        <f t="shared" si="2"/>
        <v>0</v>
      </c>
    </row>
    <row r="36" spans="1:15" s="46" customFormat="1" x14ac:dyDescent="0.25">
      <c r="A36" s="52" t="s">
        <v>218</v>
      </c>
      <c r="B36" s="52" t="s">
        <v>23</v>
      </c>
      <c r="C36" s="52" t="s">
        <v>7</v>
      </c>
      <c r="D36" s="52" t="s">
        <v>7</v>
      </c>
      <c r="E36" s="52" t="s">
        <v>7</v>
      </c>
      <c r="F36" s="52" t="s">
        <v>7</v>
      </c>
      <c r="G36" s="76">
        <v>-40000</v>
      </c>
      <c r="H36" s="52" t="s">
        <v>7</v>
      </c>
      <c r="I36" s="52" t="s">
        <v>7</v>
      </c>
      <c r="J36" s="76">
        <v>-31897.71</v>
      </c>
      <c r="K36" s="52" t="s">
        <v>7</v>
      </c>
      <c r="L36" s="66" t="e">
        <f t="shared" si="0"/>
        <v>#VALUE!</v>
      </c>
      <c r="M36" s="23" t="e">
        <f t="shared" si="1"/>
        <v>#VALUE!</v>
      </c>
      <c r="O36" s="65" t="e">
        <f t="shared" si="2"/>
        <v>#VALUE!</v>
      </c>
    </row>
    <row r="37" spans="1:15" s="46" customFormat="1" x14ac:dyDescent="0.25">
      <c r="A37" s="52" t="s">
        <v>219</v>
      </c>
      <c r="B37" s="52" t="s">
        <v>95</v>
      </c>
      <c r="C37" s="52" t="s">
        <v>7</v>
      </c>
      <c r="D37" s="52" t="s">
        <v>7</v>
      </c>
      <c r="E37" s="52" t="s">
        <v>7</v>
      </c>
      <c r="F37" s="52" t="s">
        <v>7</v>
      </c>
      <c r="G37" s="52" t="s">
        <v>7</v>
      </c>
      <c r="H37" s="52" t="s">
        <v>7</v>
      </c>
      <c r="I37" s="52" t="s">
        <v>7</v>
      </c>
      <c r="J37" s="52" t="s">
        <v>7</v>
      </c>
      <c r="K37" s="76">
        <v>-6425.08</v>
      </c>
      <c r="L37" s="66" t="e">
        <f t="shared" si="0"/>
        <v>#VALUE!</v>
      </c>
      <c r="M37" s="23" t="e">
        <f t="shared" si="1"/>
        <v>#VALUE!</v>
      </c>
      <c r="O37" s="65" t="e">
        <f t="shared" si="2"/>
        <v>#VALUE!</v>
      </c>
    </row>
    <row r="38" spans="1:15" s="46" customFormat="1" x14ac:dyDescent="0.25">
      <c r="A38" s="52" t="s">
        <v>220</v>
      </c>
      <c r="B38" s="52" t="s">
        <v>20</v>
      </c>
      <c r="C38" s="76">
        <v>-25000</v>
      </c>
      <c r="D38" s="76">
        <v>-26000</v>
      </c>
      <c r="E38" s="52" t="s">
        <v>7</v>
      </c>
      <c r="F38" s="76">
        <v>-17600</v>
      </c>
      <c r="G38" s="76">
        <v>-25000</v>
      </c>
      <c r="H38" s="76">
        <v>-26000</v>
      </c>
      <c r="I38" s="76">
        <v>-31904.5</v>
      </c>
      <c r="J38" s="76">
        <v>-28754.5</v>
      </c>
      <c r="K38" s="76">
        <v>-32430</v>
      </c>
      <c r="L38" s="66">
        <f t="shared" si="0"/>
        <v>0.70399999999999996</v>
      </c>
      <c r="M38" s="23">
        <f t="shared" si="1"/>
        <v>-1000</v>
      </c>
      <c r="O38" s="65">
        <f t="shared" si="2"/>
        <v>-8400</v>
      </c>
    </row>
    <row r="39" spans="1:15" s="46" customFormat="1" x14ac:dyDescent="0.25">
      <c r="A39" s="52" t="s">
        <v>221</v>
      </c>
      <c r="B39" s="52" t="s">
        <v>222</v>
      </c>
      <c r="C39" s="52" t="s">
        <v>7</v>
      </c>
      <c r="D39" s="76">
        <v>-400000</v>
      </c>
      <c r="E39" s="52" t="s">
        <v>7</v>
      </c>
      <c r="F39" s="52" t="s">
        <v>7</v>
      </c>
      <c r="G39" s="52" t="s">
        <v>7</v>
      </c>
      <c r="H39" s="52" t="s">
        <v>7</v>
      </c>
      <c r="I39" s="52" t="s">
        <v>7</v>
      </c>
      <c r="J39" s="76">
        <v>-49907.28</v>
      </c>
      <c r="K39" s="76">
        <v>-92179.74</v>
      </c>
      <c r="L39" s="71" t="e">
        <f t="shared" si="0"/>
        <v>#VALUE!</v>
      </c>
      <c r="M39" s="70" t="e">
        <f t="shared" si="1"/>
        <v>#VALUE!</v>
      </c>
      <c r="O39" s="65" t="e">
        <f t="shared" si="2"/>
        <v>#VALUE!</v>
      </c>
    </row>
    <row r="40" spans="1:15" s="46" customFormat="1" x14ac:dyDescent="0.25">
      <c r="A40" s="52" t="s">
        <v>223</v>
      </c>
      <c r="B40" s="52" t="s">
        <v>25</v>
      </c>
      <c r="C40" s="76">
        <v>-1000</v>
      </c>
      <c r="D40" s="76">
        <v>-1000</v>
      </c>
      <c r="E40" s="52" t="s">
        <v>7</v>
      </c>
      <c r="F40" s="52" t="s">
        <v>7</v>
      </c>
      <c r="G40" s="76">
        <v>-1000</v>
      </c>
      <c r="H40" s="76">
        <v>-1000</v>
      </c>
      <c r="I40" s="76">
        <v>-56216.77</v>
      </c>
      <c r="J40" s="76">
        <v>-30229.29</v>
      </c>
      <c r="K40" s="76">
        <v>-44.4</v>
      </c>
      <c r="L40" s="66" t="e">
        <f t="shared" si="0"/>
        <v>#VALUE!</v>
      </c>
      <c r="M40" s="23">
        <f t="shared" si="1"/>
        <v>0</v>
      </c>
      <c r="O40" s="65" t="e">
        <f t="shared" si="2"/>
        <v>#VALUE!</v>
      </c>
    </row>
    <row r="41" spans="1:15" s="46" customFormat="1" x14ac:dyDescent="0.25">
      <c r="A41" s="52" t="s">
        <v>226</v>
      </c>
      <c r="B41" s="52" t="s">
        <v>26</v>
      </c>
      <c r="C41" s="52" t="s">
        <v>7</v>
      </c>
      <c r="D41" s="52" t="s">
        <v>7</v>
      </c>
      <c r="E41" s="52" t="s">
        <v>7</v>
      </c>
      <c r="F41" s="76">
        <v>-10000</v>
      </c>
      <c r="G41" s="76">
        <v>-20000</v>
      </c>
      <c r="H41" s="76">
        <v>-20000</v>
      </c>
      <c r="I41" s="76">
        <v>-20000</v>
      </c>
      <c r="J41" s="76">
        <v>-20000</v>
      </c>
      <c r="K41" s="76">
        <v>-76083.25</v>
      </c>
      <c r="L41" s="66">
        <f t="shared" si="0"/>
        <v>0.5</v>
      </c>
      <c r="M41" s="23" t="e">
        <f t="shared" si="1"/>
        <v>#VALUE!</v>
      </c>
      <c r="O41" s="65">
        <f t="shared" si="2"/>
        <v>-10000</v>
      </c>
    </row>
    <row r="42" spans="1:15" s="46" customFormat="1" x14ac:dyDescent="0.25">
      <c r="A42" s="52" t="s">
        <v>227</v>
      </c>
      <c r="B42" s="52" t="s">
        <v>879</v>
      </c>
      <c r="C42" s="76">
        <v>210598</v>
      </c>
      <c r="D42" s="76">
        <v>210598</v>
      </c>
      <c r="E42" s="52" t="s">
        <v>7</v>
      </c>
      <c r="F42" s="76">
        <v>57305.65</v>
      </c>
      <c r="G42" s="76">
        <v>197370</v>
      </c>
      <c r="H42" s="76">
        <v>199798</v>
      </c>
      <c r="I42" s="76">
        <v>86715.75</v>
      </c>
      <c r="J42" s="76">
        <v>129902.03</v>
      </c>
      <c r="K42" s="76">
        <v>132007.85</v>
      </c>
      <c r="L42" s="66">
        <f t="shared" si="0"/>
        <v>0.2903463038962355</v>
      </c>
      <c r="M42" s="23">
        <f t="shared" si="1"/>
        <v>13228</v>
      </c>
      <c r="O42" s="65">
        <f t="shared" si="2"/>
        <v>142492.35</v>
      </c>
    </row>
    <row r="43" spans="1:15" s="46" customFormat="1" x14ac:dyDescent="0.25">
      <c r="A43" s="52" t="s">
        <v>228</v>
      </c>
      <c r="B43" s="52" t="s">
        <v>880</v>
      </c>
      <c r="C43" s="76">
        <v>947763</v>
      </c>
      <c r="D43" s="76">
        <v>960891</v>
      </c>
      <c r="E43" s="52" t="s">
        <v>7</v>
      </c>
      <c r="F43" s="76">
        <v>608338.03</v>
      </c>
      <c r="G43" s="76">
        <v>849696</v>
      </c>
      <c r="H43" s="76">
        <v>846554</v>
      </c>
      <c r="I43" s="76">
        <v>925659.91</v>
      </c>
      <c r="J43" s="76">
        <v>887023.48</v>
      </c>
      <c r="K43" s="76">
        <v>824063.78</v>
      </c>
      <c r="L43" s="66">
        <f t="shared" si="0"/>
        <v>0.71594785664520022</v>
      </c>
      <c r="M43" s="23">
        <f t="shared" si="1"/>
        <v>111195</v>
      </c>
      <c r="O43" s="65">
        <f t="shared" si="2"/>
        <v>238215.96999999997</v>
      </c>
    </row>
    <row r="44" spans="1:15" s="46" customFormat="1" x14ac:dyDescent="0.25">
      <c r="A44" s="52" t="s">
        <v>229</v>
      </c>
      <c r="B44" s="52" t="s">
        <v>27</v>
      </c>
      <c r="C44" s="76">
        <v>20442</v>
      </c>
      <c r="D44" s="76">
        <v>20442</v>
      </c>
      <c r="E44" s="52" t="s">
        <v>7</v>
      </c>
      <c r="F44" s="76">
        <v>12163</v>
      </c>
      <c r="G44" s="76">
        <v>20442</v>
      </c>
      <c r="H44" s="76">
        <v>20442</v>
      </c>
      <c r="I44" s="76">
        <v>28268.73</v>
      </c>
      <c r="J44" s="76">
        <v>22576.63</v>
      </c>
      <c r="K44" s="76">
        <v>19613.22</v>
      </c>
      <c r="L44" s="66">
        <f t="shared" si="0"/>
        <v>0.59500048918892479</v>
      </c>
      <c r="M44" s="23">
        <f t="shared" si="1"/>
        <v>0</v>
      </c>
      <c r="O44" s="65">
        <f t="shared" si="2"/>
        <v>8279</v>
      </c>
    </row>
    <row r="45" spans="1:15" s="46" customFormat="1" x14ac:dyDescent="0.25">
      <c r="A45" s="52" t="s">
        <v>230</v>
      </c>
      <c r="B45" s="52" t="s">
        <v>28</v>
      </c>
      <c r="C45" s="76">
        <v>11998</v>
      </c>
      <c r="D45" s="76">
        <v>11998</v>
      </c>
      <c r="E45" s="52" t="s">
        <v>7</v>
      </c>
      <c r="F45" s="76">
        <v>9513</v>
      </c>
      <c r="G45" s="76">
        <v>11025</v>
      </c>
      <c r="H45" s="76">
        <v>9513</v>
      </c>
      <c r="I45" s="76">
        <v>5152</v>
      </c>
      <c r="J45" s="76">
        <v>5744</v>
      </c>
      <c r="K45" s="76">
        <v>5652</v>
      </c>
      <c r="L45" s="74">
        <f t="shared" si="0"/>
        <v>0.86285714285714288</v>
      </c>
      <c r="M45" s="69">
        <f t="shared" si="1"/>
        <v>973</v>
      </c>
      <c r="N45" s="51"/>
      <c r="O45" s="75">
        <f t="shared" si="2"/>
        <v>0</v>
      </c>
    </row>
    <row r="46" spans="1:15" s="46" customFormat="1" x14ac:dyDescent="0.25">
      <c r="A46" s="52" t="s">
        <v>231</v>
      </c>
      <c r="B46" s="52" t="s">
        <v>881</v>
      </c>
      <c r="C46" s="76">
        <v>118261</v>
      </c>
      <c r="D46" s="76">
        <v>124299</v>
      </c>
      <c r="E46" s="52" t="s">
        <v>7</v>
      </c>
      <c r="F46" s="76">
        <v>73615.11</v>
      </c>
      <c r="G46" s="76">
        <v>107231</v>
      </c>
      <c r="H46" s="76">
        <v>106517</v>
      </c>
      <c r="I46" s="76">
        <v>106663.79</v>
      </c>
      <c r="J46" s="76">
        <v>48012.19</v>
      </c>
      <c r="K46" s="76">
        <v>41841.879999999997</v>
      </c>
      <c r="L46" s="66">
        <f t="shared" si="0"/>
        <v>0.68650959144277313</v>
      </c>
      <c r="M46" s="23">
        <f t="shared" si="1"/>
        <v>17068</v>
      </c>
      <c r="O46" s="65">
        <f t="shared" si="2"/>
        <v>32901.89</v>
      </c>
    </row>
    <row r="47" spans="1:15" s="46" customFormat="1" x14ac:dyDescent="0.25">
      <c r="A47" s="52" t="s">
        <v>232</v>
      </c>
      <c r="B47" s="52" t="s">
        <v>29</v>
      </c>
      <c r="C47" s="76">
        <v>69803</v>
      </c>
      <c r="D47" s="76">
        <v>70618</v>
      </c>
      <c r="E47" s="52" t="s">
        <v>7</v>
      </c>
      <c r="F47" s="76">
        <v>40655.53</v>
      </c>
      <c r="G47" s="76">
        <v>63848</v>
      </c>
      <c r="H47" s="76">
        <v>63331</v>
      </c>
      <c r="I47" s="76">
        <v>61701.79</v>
      </c>
      <c r="J47" s="76">
        <v>60862.44</v>
      </c>
      <c r="K47" s="76">
        <v>53277.5</v>
      </c>
      <c r="L47" s="66">
        <f t="shared" si="0"/>
        <v>0.6367549492544794</v>
      </c>
      <c r="M47" s="23">
        <f t="shared" si="1"/>
        <v>6770</v>
      </c>
      <c r="O47" s="65">
        <f t="shared" si="2"/>
        <v>22675.47</v>
      </c>
    </row>
    <row r="48" spans="1:15" s="46" customFormat="1" x14ac:dyDescent="0.25">
      <c r="A48" s="52" t="s">
        <v>233</v>
      </c>
      <c r="B48" s="52" t="s">
        <v>30</v>
      </c>
      <c r="C48" s="76">
        <v>16327</v>
      </c>
      <c r="D48" s="76">
        <v>16516</v>
      </c>
      <c r="E48" s="52" t="s">
        <v>7</v>
      </c>
      <c r="F48" s="76">
        <v>9508.14</v>
      </c>
      <c r="G48" s="76">
        <v>14933</v>
      </c>
      <c r="H48" s="76">
        <v>14813</v>
      </c>
      <c r="I48" s="76">
        <v>14430.28</v>
      </c>
      <c r="J48" s="76">
        <v>14233.97</v>
      </c>
      <c r="K48" s="76">
        <v>13096.18</v>
      </c>
      <c r="L48" s="66">
        <f t="shared" si="0"/>
        <v>0.6367200160717873</v>
      </c>
      <c r="M48" s="23">
        <f t="shared" si="1"/>
        <v>1583</v>
      </c>
      <c r="O48" s="65">
        <f t="shared" si="2"/>
        <v>5304.8600000000006</v>
      </c>
    </row>
    <row r="49" spans="1:15" s="46" customFormat="1" x14ac:dyDescent="0.25">
      <c r="A49" s="52" t="s">
        <v>234</v>
      </c>
      <c r="B49" s="52" t="s">
        <v>882</v>
      </c>
      <c r="C49" s="76">
        <v>5796</v>
      </c>
      <c r="D49" s="76">
        <v>5796</v>
      </c>
      <c r="E49" s="52" t="s">
        <v>7</v>
      </c>
      <c r="F49" s="76">
        <v>705.66</v>
      </c>
      <c r="G49" s="76">
        <v>5544</v>
      </c>
      <c r="H49" s="76">
        <v>5544</v>
      </c>
      <c r="I49" s="76">
        <v>5525.39</v>
      </c>
      <c r="J49" s="76">
        <v>3175.63</v>
      </c>
      <c r="K49" s="76">
        <v>293.23</v>
      </c>
      <c r="L49" s="66">
        <f t="shared" si="0"/>
        <v>0.12728354978354978</v>
      </c>
      <c r="M49" s="23">
        <f t="shared" si="1"/>
        <v>252</v>
      </c>
      <c r="O49" s="65">
        <f t="shared" si="2"/>
        <v>4838.34</v>
      </c>
    </row>
    <row r="50" spans="1:15" s="46" customFormat="1" x14ac:dyDescent="0.25">
      <c r="A50" s="52" t="s">
        <v>235</v>
      </c>
      <c r="B50" s="52" t="s">
        <v>31</v>
      </c>
      <c r="C50" s="76">
        <v>247750</v>
      </c>
      <c r="D50" s="76">
        <v>242810</v>
      </c>
      <c r="E50" s="52" t="s">
        <v>7</v>
      </c>
      <c r="F50" s="76">
        <v>131572.07999999999</v>
      </c>
      <c r="G50" s="76">
        <v>187240</v>
      </c>
      <c r="H50" s="76">
        <v>212544</v>
      </c>
      <c r="I50" s="76">
        <v>173639.09</v>
      </c>
      <c r="J50" s="76">
        <v>204958.76</v>
      </c>
      <c r="K50" s="76">
        <v>207534.65</v>
      </c>
      <c r="L50" s="66">
        <f t="shared" si="0"/>
        <v>0.70269215979491551</v>
      </c>
      <c r="M50" s="23">
        <f t="shared" si="1"/>
        <v>55570</v>
      </c>
      <c r="O50" s="65">
        <f t="shared" si="2"/>
        <v>80971.920000000013</v>
      </c>
    </row>
    <row r="51" spans="1:15" s="46" customFormat="1" x14ac:dyDescent="0.25">
      <c r="A51" s="52" t="s">
        <v>236</v>
      </c>
      <c r="B51" s="52" t="s">
        <v>883</v>
      </c>
      <c r="C51" s="52" t="s">
        <v>7</v>
      </c>
      <c r="D51" s="52" t="s">
        <v>7</v>
      </c>
      <c r="E51" s="52" t="s">
        <v>7</v>
      </c>
      <c r="F51" s="52" t="s">
        <v>7</v>
      </c>
      <c r="G51" s="52" t="s">
        <v>7</v>
      </c>
      <c r="H51" s="52" t="s">
        <v>7</v>
      </c>
      <c r="I51" s="76">
        <v>1189.79</v>
      </c>
      <c r="J51" s="52" t="s">
        <v>7</v>
      </c>
      <c r="K51" s="52" t="s">
        <v>7</v>
      </c>
      <c r="L51" s="66" t="e">
        <f t="shared" si="0"/>
        <v>#VALUE!</v>
      </c>
      <c r="M51" s="23" t="e">
        <f t="shared" si="1"/>
        <v>#VALUE!</v>
      </c>
      <c r="O51" s="65" t="e">
        <f t="shared" si="2"/>
        <v>#VALUE!</v>
      </c>
    </row>
    <row r="52" spans="1:15" s="46" customFormat="1" x14ac:dyDescent="0.25">
      <c r="A52" s="52" t="s">
        <v>237</v>
      </c>
      <c r="B52" s="52" t="s">
        <v>884</v>
      </c>
      <c r="C52" s="76">
        <v>24044</v>
      </c>
      <c r="D52" s="76">
        <v>24074</v>
      </c>
      <c r="E52" s="52" t="s">
        <v>7</v>
      </c>
      <c r="F52" s="76">
        <v>21567</v>
      </c>
      <c r="G52" s="76">
        <v>21567</v>
      </c>
      <c r="H52" s="76">
        <v>21567</v>
      </c>
      <c r="I52" s="76">
        <v>20383</v>
      </c>
      <c r="J52" s="76">
        <v>21686.1</v>
      </c>
      <c r="K52" s="76">
        <v>-101.5</v>
      </c>
      <c r="L52" s="71">
        <f t="shared" si="0"/>
        <v>1</v>
      </c>
      <c r="M52" s="70">
        <f t="shared" si="1"/>
        <v>2507</v>
      </c>
      <c r="N52" s="72"/>
      <c r="O52" s="73">
        <f t="shared" si="2"/>
        <v>0</v>
      </c>
    </row>
    <row r="53" spans="1:15" s="46" customFormat="1" x14ac:dyDescent="0.25">
      <c r="A53" s="52" t="s">
        <v>238</v>
      </c>
      <c r="B53" s="52" t="s">
        <v>32</v>
      </c>
      <c r="C53" s="76">
        <v>1890</v>
      </c>
      <c r="D53" s="76">
        <v>1890</v>
      </c>
      <c r="E53" s="52" t="s">
        <v>7</v>
      </c>
      <c r="F53" s="76">
        <v>1800</v>
      </c>
      <c r="G53" s="76">
        <v>1800</v>
      </c>
      <c r="H53" s="76">
        <v>1800</v>
      </c>
      <c r="I53" s="76">
        <v>1710</v>
      </c>
      <c r="J53" s="76">
        <v>2307.1</v>
      </c>
      <c r="K53" s="52" t="s">
        <v>7</v>
      </c>
      <c r="L53" s="66">
        <f t="shared" si="0"/>
        <v>1</v>
      </c>
      <c r="M53" s="23">
        <f t="shared" si="1"/>
        <v>90</v>
      </c>
      <c r="O53" s="65">
        <f t="shared" si="2"/>
        <v>0</v>
      </c>
    </row>
    <row r="54" spans="1:15" s="46" customFormat="1" x14ac:dyDescent="0.25">
      <c r="A54" s="52" t="s">
        <v>239</v>
      </c>
      <c r="B54" s="52" t="s">
        <v>885</v>
      </c>
      <c r="C54" s="76">
        <v>21000</v>
      </c>
      <c r="D54" s="52" t="s">
        <v>7</v>
      </c>
      <c r="E54" s="52" t="s">
        <v>7</v>
      </c>
      <c r="F54" s="76">
        <v>5130.79</v>
      </c>
      <c r="G54" s="76">
        <v>20000</v>
      </c>
      <c r="H54" s="76">
        <v>20000</v>
      </c>
      <c r="I54" s="76">
        <v>33846.22</v>
      </c>
      <c r="J54" s="76">
        <v>21317.37</v>
      </c>
      <c r="K54" s="52" t="s">
        <v>7</v>
      </c>
      <c r="L54" s="66">
        <f t="shared" si="0"/>
        <v>0.25653949999999998</v>
      </c>
      <c r="M54" s="23" t="e">
        <f t="shared" si="1"/>
        <v>#VALUE!</v>
      </c>
      <c r="O54" s="65">
        <f t="shared" si="2"/>
        <v>14869.21</v>
      </c>
    </row>
    <row r="55" spans="1:15" s="46" customFormat="1" x14ac:dyDescent="0.25">
      <c r="A55" s="52" t="s">
        <v>240</v>
      </c>
      <c r="B55" s="52" t="s">
        <v>33</v>
      </c>
      <c r="C55" s="76">
        <v>3000</v>
      </c>
      <c r="D55" s="76">
        <v>3000</v>
      </c>
      <c r="E55" s="52" t="s">
        <v>7</v>
      </c>
      <c r="F55" s="76">
        <v>2729.51</v>
      </c>
      <c r="G55" s="76">
        <v>2500</v>
      </c>
      <c r="H55" s="76">
        <v>2500</v>
      </c>
      <c r="I55" s="76">
        <v>2638.05</v>
      </c>
      <c r="J55" s="76">
        <v>3005.2</v>
      </c>
      <c r="K55" s="76">
        <v>3317.63</v>
      </c>
      <c r="L55" s="66">
        <f t="shared" si="0"/>
        <v>1.091804</v>
      </c>
      <c r="M55" s="23">
        <f t="shared" si="1"/>
        <v>500</v>
      </c>
      <c r="O55" s="65">
        <f t="shared" si="2"/>
        <v>-229.51000000000022</v>
      </c>
    </row>
    <row r="56" spans="1:15" s="46" customFormat="1" x14ac:dyDescent="0.25">
      <c r="A56" s="52" t="s">
        <v>241</v>
      </c>
      <c r="B56" s="52" t="s">
        <v>38</v>
      </c>
      <c r="C56" s="76">
        <v>1500</v>
      </c>
      <c r="D56" s="76">
        <v>1500</v>
      </c>
      <c r="E56" s="52" t="s">
        <v>7</v>
      </c>
      <c r="F56" s="76">
        <v>113.91</v>
      </c>
      <c r="G56" s="76">
        <v>1500</v>
      </c>
      <c r="H56" s="76">
        <v>1500</v>
      </c>
      <c r="I56" s="76">
        <v>809.94</v>
      </c>
      <c r="J56" s="76">
        <v>2734.12</v>
      </c>
      <c r="K56" s="76">
        <v>865.15</v>
      </c>
      <c r="L56" s="66">
        <f t="shared" si="0"/>
        <v>7.5939999999999994E-2</v>
      </c>
      <c r="M56" s="23">
        <f t="shared" si="1"/>
        <v>0</v>
      </c>
      <c r="O56" s="65">
        <f t="shared" si="2"/>
        <v>1386.09</v>
      </c>
    </row>
    <row r="57" spans="1:15" s="46" customFormat="1" x14ac:dyDescent="0.25">
      <c r="A57" s="52" t="s">
        <v>242</v>
      </c>
      <c r="B57" s="52" t="s">
        <v>243</v>
      </c>
      <c r="C57" s="76">
        <v>70000</v>
      </c>
      <c r="D57" s="76">
        <v>70000</v>
      </c>
      <c r="E57" s="52" t="s">
        <v>7</v>
      </c>
      <c r="F57" s="76">
        <v>28553.61</v>
      </c>
      <c r="G57" s="76">
        <v>35000</v>
      </c>
      <c r="H57" s="76">
        <v>35000</v>
      </c>
      <c r="I57" s="76">
        <v>31044.82</v>
      </c>
      <c r="J57" s="76">
        <v>26365.97</v>
      </c>
      <c r="K57" s="76">
        <v>32744.720000000001</v>
      </c>
      <c r="L57" s="66">
        <f t="shared" si="0"/>
        <v>0.81581742857142858</v>
      </c>
      <c r="M57" s="23">
        <f t="shared" si="1"/>
        <v>35000</v>
      </c>
      <c r="O57" s="65">
        <f t="shared" si="2"/>
        <v>6446.3899999999994</v>
      </c>
    </row>
    <row r="58" spans="1:15" s="46" customFormat="1" x14ac:dyDescent="0.25">
      <c r="A58" s="52" t="s">
        <v>244</v>
      </c>
      <c r="B58" s="52" t="s">
        <v>886</v>
      </c>
      <c r="C58" s="76">
        <v>1000</v>
      </c>
      <c r="D58" s="76">
        <v>1000</v>
      </c>
      <c r="E58" s="52" t="s">
        <v>7</v>
      </c>
      <c r="F58" s="76">
        <v>123.72</v>
      </c>
      <c r="G58" s="76">
        <v>1800</v>
      </c>
      <c r="H58" s="76">
        <v>1800</v>
      </c>
      <c r="I58" s="76">
        <v>1967.74</v>
      </c>
      <c r="J58" s="76">
        <v>961.27</v>
      </c>
      <c r="K58" s="76">
        <v>600.25</v>
      </c>
      <c r="L58" s="66">
        <f t="shared" si="0"/>
        <v>6.8733333333333327E-2</v>
      </c>
      <c r="M58" s="23">
        <f t="shared" si="1"/>
        <v>-800</v>
      </c>
      <c r="O58" s="65">
        <f t="shared" si="2"/>
        <v>1676.28</v>
      </c>
    </row>
    <row r="59" spans="1:15" s="46" customFormat="1" x14ac:dyDescent="0.25">
      <c r="A59" s="52" t="s">
        <v>245</v>
      </c>
      <c r="B59" s="52" t="s">
        <v>34</v>
      </c>
      <c r="C59" s="76">
        <v>1500</v>
      </c>
      <c r="D59" s="76">
        <v>1500</v>
      </c>
      <c r="E59" s="52" t="s">
        <v>7</v>
      </c>
      <c r="F59" s="76">
        <v>-599.03</v>
      </c>
      <c r="G59" s="76">
        <v>1500</v>
      </c>
      <c r="H59" s="76">
        <v>1500</v>
      </c>
      <c r="I59" s="76">
        <v>1098.1199999999999</v>
      </c>
      <c r="J59" s="76">
        <v>3090.13</v>
      </c>
      <c r="K59" s="76">
        <v>972.01</v>
      </c>
      <c r="L59" s="66">
        <f t="shared" si="0"/>
        <v>-0.39935333333333334</v>
      </c>
      <c r="M59" s="23">
        <f t="shared" si="1"/>
        <v>0</v>
      </c>
      <c r="O59" s="65">
        <f t="shared" si="2"/>
        <v>2099.0299999999997</v>
      </c>
    </row>
    <row r="60" spans="1:15" s="46" customFormat="1" x14ac:dyDescent="0.25">
      <c r="A60" s="52" t="s">
        <v>246</v>
      </c>
      <c r="B60" s="52" t="s">
        <v>35</v>
      </c>
      <c r="C60" s="76">
        <v>3000</v>
      </c>
      <c r="D60" s="76">
        <v>3000</v>
      </c>
      <c r="E60" s="52" t="s">
        <v>7</v>
      </c>
      <c r="F60" s="76">
        <v>2543.88</v>
      </c>
      <c r="G60" s="76">
        <v>2000</v>
      </c>
      <c r="H60" s="76">
        <v>2500</v>
      </c>
      <c r="I60" s="76">
        <v>32141.35</v>
      </c>
      <c r="J60" s="76">
        <v>2507</v>
      </c>
      <c r="K60" s="76">
        <v>3651.52</v>
      </c>
      <c r="L60" s="66">
        <f t="shared" si="0"/>
        <v>1.2719400000000001</v>
      </c>
      <c r="M60" s="23">
        <f t="shared" si="1"/>
        <v>1000</v>
      </c>
      <c r="O60" s="65">
        <f t="shared" si="2"/>
        <v>-43.880000000000109</v>
      </c>
    </row>
    <row r="61" spans="1:15" s="46" customFormat="1" x14ac:dyDescent="0.25">
      <c r="A61" s="52" t="s">
        <v>247</v>
      </c>
      <c r="B61" s="52" t="s">
        <v>887</v>
      </c>
      <c r="C61" s="76">
        <v>10000</v>
      </c>
      <c r="D61" s="76">
        <v>10000</v>
      </c>
      <c r="E61" s="52" t="s">
        <v>7</v>
      </c>
      <c r="F61" s="76">
        <v>8322.86</v>
      </c>
      <c r="G61" s="76">
        <v>8000</v>
      </c>
      <c r="H61" s="76">
        <v>8000</v>
      </c>
      <c r="I61" s="76">
        <v>9572.17</v>
      </c>
      <c r="J61" s="76">
        <v>12031.76</v>
      </c>
      <c r="K61" s="76">
        <v>12703.45</v>
      </c>
      <c r="L61" s="66">
        <f t="shared" si="0"/>
        <v>1.0403575</v>
      </c>
      <c r="M61" s="23">
        <f t="shared" si="1"/>
        <v>2000</v>
      </c>
      <c r="O61" s="65">
        <f t="shared" si="2"/>
        <v>-322.86000000000058</v>
      </c>
    </row>
    <row r="62" spans="1:15" s="46" customFormat="1" x14ac:dyDescent="0.25">
      <c r="A62" s="52" t="s">
        <v>248</v>
      </c>
      <c r="B62" s="52" t="s">
        <v>888</v>
      </c>
      <c r="C62" s="76">
        <v>500</v>
      </c>
      <c r="D62" s="76">
        <v>500</v>
      </c>
      <c r="E62" s="52" t="s">
        <v>7</v>
      </c>
      <c r="F62" s="52" t="s">
        <v>7</v>
      </c>
      <c r="G62" s="76">
        <v>500</v>
      </c>
      <c r="H62" s="76">
        <v>500</v>
      </c>
      <c r="I62" s="76">
        <v>392</v>
      </c>
      <c r="J62" s="76">
        <v>566</v>
      </c>
      <c r="K62" s="76">
        <v>270.60000000000002</v>
      </c>
      <c r="L62" s="66" t="e">
        <f t="shared" si="0"/>
        <v>#VALUE!</v>
      </c>
      <c r="M62" s="23">
        <f t="shared" si="1"/>
        <v>0</v>
      </c>
      <c r="O62" s="65" t="e">
        <f t="shared" si="2"/>
        <v>#VALUE!</v>
      </c>
    </row>
    <row r="63" spans="1:15" s="46" customFormat="1" x14ac:dyDescent="0.25">
      <c r="A63" s="52" t="s">
        <v>249</v>
      </c>
      <c r="B63" s="52" t="s">
        <v>889</v>
      </c>
      <c r="C63" s="76">
        <v>4000</v>
      </c>
      <c r="D63" s="76">
        <v>4000</v>
      </c>
      <c r="E63" s="52" t="s">
        <v>7</v>
      </c>
      <c r="F63" s="76">
        <v>3220.54</v>
      </c>
      <c r="G63" s="76">
        <v>4000</v>
      </c>
      <c r="H63" s="76">
        <v>4000</v>
      </c>
      <c r="I63" s="76">
        <v>2440.3000000000002</v>
      </c>
      <c r="J63" s="76">
        <v>3019.09</v>
      </c>
      <c r="K63" s="76">
        <v>3678.76</v>
      </c>
      <c r="L63" s="66">
        <f t="shared" si="0"/>
        <v>0.80513500000000005</v>
      </c>
      <c r="M63" s="23">
        <f t="shared" si="1"/>
        <v>0</v>
      </c>
      <c r="O63" s="65">
        <f t="shared" si="2"/>
        <v>779.46</v>
      </c>
    </row>
    <row r="64" spans="1:15" s="46" customFormat="1" x14ac:dyDescent="0.25">
      <c r="A64" s="52" t="s">
        <v>250</v>
      </c>
      <c r="B64" s="52" t="s">
        <v>890</v>
      </c>
      <c r="C64" s="76">
        <v>3000</v>
      </c>
      <c r="D64" s="76">
        <v>3000</v>
      </c>
      <c r="E64" s="52" t="s">
        <v>7</v>
      </c>
      <c r="F64" s="76">
        <v>1289.97</v>
      </c>
      <c r="G64" s="76">
        <v>3500</v>
      </c>
      <c r="H64" s="76">
        <v>3500</v>
      </c>
      <c r="I64" s="76">
        <v>3762.41</v>
      </c>
      <c r="J64" s="76">
        <v>2239.44</v>
      </c>
      <c r="K64" s="76">
        <v>3198.79</v>
      </c>
      <c r="L64" s="66">
        <f t="shared" si="0"/>
        <v>0.36856285714285714</v>
      </c>
      <c r="M64" s="23">
        <f t="shared" si="1"/>
        <v>-500</v>
      </c>
      <c r="O64" s="65">
        <f t="shared" si="2"/>
        <v>2210.0299999999997</v>
      </c>
    </row>
    <row r="65" spans="1:15" s="46" customFormat="1" x14ac:dyDescent="0.25">
      <c r="A65" s="52" t="s">
        <v>251</v>
      </c>
      <c r="B65" s="52" t="s">
        <v>891</v>
      </c>
      <c r="C65" s="76">
        <v>10800</v>
      </c>
      <c r="D65" s="76">
        <v>10800</v>
      </c>
      <c r="E65" s="52" t="s">
        <v>7</v>
      </c>
      <c r="F65" s="76">
        <v>7041.69</v>
      </c>
      <c r="G65" s="76">
        <v>9000</v>
      </c>
      <c r="H65" s="76">
        <v>9000</v>
      </c>
      <c r="I65" s="76">
        <v>10618.93</v>
      </c>
      <c r="J65" s="76">
        <v>9929.81</v>
      </c>
      <c r="K65" s="76">
        <v>25814.84</v>
      </c>
      <c r="L65" s="66">
        <f t="shared" si="0"/>
        <v>0.78240999999999994</v>
      </c>
      <c r="M65" s="23">
        <f t="shared" si="1"/>
        <v>1800</v>
      </c>
      <c r="O65" s="65">
        <f t="shared" si="2"/>
        <v>1958.3100000000004</v>
      </c>
    </row>
    <row r="66" spans="1:15" s="46" customFormat="1" x14ac:dyDescent="0.25">
      <c r="A66" s="52" t="s">
        <v>252</v>
      </c>
      <c r="B66" s="52" t="s">
        <v>892</v>
      </c>
      <c r="C66" s="76">
        <v>1200</v>
      </c>
      <c r="D66" s="76">
        <v>1200</v>
      </c>
      <c r="E66" s="52" t="s">
        <v>7</v>
      </c>
      <c r="F66" s="76">
        <v>610</v>
      </c>
      <c r="G66" s="76">
        <v>1200</v>
      </c>
      <c r="H66" s="76">
        <v>1200</v>
      </c>
      <c r="I66" s="76">
        <v>385</v>
      </c>
      <c r="J66" s="76">
        <v>849.7</v>
      </c>
      <c r="K66" s="76">
        <v>-9633.75</v>
      </c>
      <c r="L66" s="66">
        <f t="shared" si="0"/>
        <v>0.5083333333333333</v>
      </c>
      <c r="M66" s="23">
        <f t="shared" si="1"/>
        <v>0</v>
      </c>
      <c r="O66" s="65">
        <f t="shared" si="2"/>
        <v>590</v>
      </c>
    </row>
    <row r="67" spans="1:15" s="46" customFormat="1" x14ac:dyDescent="0.25">
      <c r="A67" s="52" t="s">
        <v>253</v>
      </c>
      <c r="B67" s="52" t="s">
        <v>254</v>
      </c>
      <c r="C67" s="76">
        <v>100</v>
      </c>
      <c r="D67" s="76">
        <v>100</v>
      </c>
      <c r="E67" s="52" t="s">
        <v>7</v>
      </c>
      <c r="F67" s="76">
        <v>16.149999999999999</v>
      </c>
      <c r="G67" s="76">
        <v>100</v>
      </c>
      <c r="H67" s="76">
        <v>100</v>
      </c>
      <c r="I67" s="76">
        <v>113.45</v>
      </c>
      <c r="J67" s="76">
        <v>45.4</v>
      </c>
      <c r="K67" s="76">
        <v>76.430000000000007</v>
      </c>
      <c r="L67" s="66">
        <f t="shared" si="0"/>
        <v>0.16149999999999998</v>
      </c>
      <c r="M67" s="23">
        <f t="shared" si="1"/>
        <v>0</v>
      </c>
      <c r="O67" s="65">
        <f t="shared" si="2"/>
        <v>83.85</v>
      </c>
    </row>
    <row r="68" spans="1:15" s="46" customFormat="1" x14ac:dyDescent="0.25">
      <c r="A68" s="52" t="s">
        <v>255</v>
      </c>
      <c r="B68" s="52" t="s">
        <v>893</v>
      </c>
      <c r="C68" s="76">
        <v>9600</v>
      </c>
      <c r="D68" s="76">
        <v>9600</v>
      </c>
      <c r="E68" s="52" t="s">
        <v>7</v>
      </c>
      <c r="F68" s="76">
        <v>4130.95</v>
      </c>
      <c r="G68" s="76">
        <v>6000</v>
      </c>
      <c r="H68" s="76">
        <v>6000</v>
      </c>
      <c r="I68" s="76">
        <v>6465.69</v>
      </c>
      <c r="J68" s="76">
        <v>3336.95</v>
      </c>
      <c r="K68" s="76">
        <v>4242.2299999999996</v>
      </c>
      <c r="L68" s="66">
        <f t="shared" si="0"/>
        <v>0.68849166666666661</v>
      </c>
      <c r="M68" s="23">
        <f t="shared" si="1"/>
        <v>3600</v>
      </c>
      <c r="O68" s="65">
        <f t="shared" si="2"/>
        <v>1869.0500000000002</v>
      </c>
    </row>
    <row r="69" spans="1:15" s="46" customFormat="1" x14ac:dyDescent="0.25">
      <c r="A69" s="52" t="s">
        <v>256</v>
      </c>
      <c r="B69" s="52" t="s">
        <v>894</v>
      </c>
      <c r="C69" s="76">
        <v>5000</v>
      </c>
      <c r="D69" s="76">
        <v>5000</v>
      </c>
      <c r="E69" s="52" t="s">
        <v>7</v>
      </c>
      <c r="F69" s="76">
        <v>-815.89</v>
      </c>
      <c r="G69" s="76">
        <v>6000</v>
      </c>
      <c r="H69" s="76">
        <v>6000</v>
      </c>
      <c r="I69" s="76">
        <v>5915.89</v>
      </c>
      <c r="J69" s="76">
        <v>4644.6400000000003</v>
      </c>
      <c r="K69" s="76">
        <v>-136.94</v>
      </c>
      <c r="L69" s="66">
        <f t="shared" ref="L69:L132" si="3">F69/G69</f>
        <v>-0.13598166666666667</v>
      </c>
      <c r="M69" s="23">
        <f t="shared" ref="M69:M132" si="4">D69-G69</f>
        <v>-1000</v>
      </c>
      <c r="O69" s="65">
        <f t="shared" ref="O69:O132" si="5">H69-F69</f>
        <v>6815.89</v>
      </c>
    </row>
    <row r="70" spans="1:15" s="46" customFormat="1" x14ac:dyDescent="0.25">
      <c r="A70" s="52" t="s">
        <v>257</v>
      </c>
      <c r="B70" s="52" t="s">
        <v>36</v>
      </c>
      <c r="C70" s="76">
        <v>1000</v>
      </c>
      <c r="D70" s="76">
        <v>1000</v>
      </c>
      <c r="E70" s="52" t="s">
        <v>7</v>
      </c>
      <c r="F70" s="76">
        <v>205.09</v>
      </c>
      <c r="G70" s="76">
        <v>1000</v>
      </c>
      <c r="H70" s="76">
        <v>1000</v>
      </c>
      <c r="I70" s="76">
        <v>1466.67</v>
      </c>
      <c r="J70" s="76">
        <v>262.16000000000003</v>
      </c>
      <c r="K70" s="76">
        <v>548</v>
      </c>
      <c r="L70" s="66">
        <f t="shared" si="3"/>
        <v>0.20508999999999999</v>
      </c>
      <c r="M70" s="23">
        <f t="shared" si="4"/>
        <v>0</v>
      </c>
      <c r="O70" s="65">
        <f t="shared" si="5"/>
        <v>794.91</v>
      </c>
    </row>
    <row r="71" spans="1:15" s="46" customFormat="1" x14ac:dyDescent="0.25">
      <c r="A71" s="52" t="s">
        <v>258</v>
      </c>
      <c r="B71" s="52" t="s">
        <v>895</v>
      </c>
      <c r="C71" s="76">
        <v>2500</v>
      </c>
      <c r="D71" s="76">
        <v>2500</v>
      </c>
      <c r="E71" s="52" t="s">
        <v>7</v>
      </c>
      <c r="F71" s="76">
        <v>1271.6500000000001</v>
      </c>
      <c r="G71" s="76">
        <v>2500</v>
      </c>
      <c r="H71" s="76">
        <v>2500</v>
      </c>
      <c r="I71" s="76">
        <v>1997.21</v>
      </c>
      <c r="J71" s="76">
        <v>2057.42</v>
      </c>
      <c r="K71" s="76">
        <v>443.64</v>
      </c>
      <c r="L71" s="66">
        <f t="shared" si="3"/>
        <v>0.50866</v>
      </c>
      <c r="M71" s="23">
        <f t="shared" si="4"/>
        <v>0</v>
      </c>
      <c r="O71" s="65">
        <f t="shared" si="5"/>
        <v>1228.3499999999999</v>
      </c>
    </row>
    <row r="72" spans="1:15" s="46" customFormat="1" x14ac:dyDescent="0.25">
      <c r="A72" s="52" t="s">
        <v>259</v>
      </c>
      <c r="B72" s="52" t="s">
        <v>37</v>
      </c>
      <c r="C72" s="76">
        <v>1000</v>
      </c>
      <c r="D72" s="76">
        <v>1000</v>
      </c>
      <c r="E72" s="52" t="s">
        <v>7</v>
      </c>
      <c r="F72" s="76">
        <v>520</v>
      </c>
      <c r="G72" s="76">
        <v>1000</v>
      </c>
      <c r="H72" s="76">
        <v>1000</v>
      </c>
      <c r="I72" s="76">
        <v>604</v>
      </c>
      <c r="J72" s="76">
        <v>3019.68</v>
      </c>
      <c r="K72" s="76">
        <v>685.95</v>
      </c>
      <c r="L72" s="66">
        <f t="shared" si="3"/>
        <v>0.52</v>
      </c>
      <c r="M72" s="23">
        <f t="shared" si="4"/>
        <v>0</v>
      </c>
      <c r="O72" s="65">
        <f t="shared" si="5"/>
        <v>480</v>
      </c>
    </row>
    <row r="73" spans="1:15" s="46" customFormat="1" x14ac:dyDescent="0.25">
      <c r="A73" s="52" t="s">
        <v>260</v>
      </c>
      <c r="B73" s="52" t="s">
        <v>896</v>
      </c>
      <c r="C73" s="76">
        <v>21000</v>
      </c>
      <c r="D73" s="76">
        <v>21000</v>
      </c>
      <c r="E73" s="52" t="s">
        <v>7</v>
      </c>
      <c r="F73" s="76">
        <v>19624.88</v>
      </c>
      <c r="G73" s="76">
        <v>21000</v>
      </c>
      <c r="H73" s="76">
        <v>21000</v>
      </c>
      <c r="I73" s="76">
        <v>20024.88</v>
      </c>
      <c r="J73" s="76">
        <v>9974.8799999999992</v>
      </c>
      <c r="K73" s="76">
        <v>9974.8799999999992</v>
      </c>
      <c r="L73" s="66">
        <f t="shared" si="3"/>
        <v>0.93451809523809526</v>
      </c>
      <c r="M73" s="23">
        <f t="shared" si="4"/>
        <v>0</v>
      </c>
      <c r="O73" s="65">
        <f t="shared" si="5"/>
        <v>1375.119999999999</v>
      </c>
    </row>
    <row r="74" spans="1:15" s="46" customFormat="1" x14ac:dyDescent="0.25">
      <c r="A74" s="52" t="s">
        <v>261</v>
      </c>
      <c r="B74" s="52" t="s">
        <v>897</v>
      </c>
      <c r="C74" s="52" t="s">
        <v>7</v>
      </c>
      <c r="D74" s="52" t="s">
        <v>7</v>
      </c>
      <c r="E74" s="52" t="s">
        <v>7</v>
      </c>
      <c r="F74" s="76">
        <v>35364.69</v>
      </c>
      <c r="G74" s="52" t="s">
        <v>7</v>
      </c>
      <c r="H74" s="76">
        <v>23500</v>
      </c>
      <c r="I74" s="76">
        <v>65604.479999999996</v>
      </c>
      <c r="J74" s="76">
        <v>55065.84</v>
      </c>
      <c r="K74" s="52" t="s">
        <v>7</v>
      </c>
      <c r="L74" s="66" t="e">
        <f t="shared" si="3"/>
        <v>#VALUE!</v>
      </c>
      <c r="M74" s="23" t="e">
        <f t="shared" si="4"/>
        <v>#VALUE!</v>
      </c>
      <c r="O74" s="65">
        <f t="shared" si="5"/>
        <v>-11864.690000000002</v>
      </c>
    </row>
    <row r="75" spans="1:15" s="46" customFormat="1" x14ac:dyDescent="0.25">
      <c r="A75" s="52" t="s">
        <v>262</v>
      </c>
      <c r="B75" s="52" t="s">
        <v>39</v>
      </c>
      <c r="C75" s="76">
        <v>5000</v>
      </c>
      <c r="D75" s="76">
        <v>5000</v>
      </c>
      <c r="E75" s="52" t="s">
        <v>7</v>
      </c>
      <c r="F75" s="52" t="s">
        <v>7</v>
      </c>
      <c r="G75" s="76">
        <v>6000</v>
      </c>
      <c r="H75" s="76">
        <v>6000</v>
      </c>
      <c r="I75" s="76">
        <v>1589.2</v>
      </c>
      <c r="J75" s="76">
        <v>23903.33</v>
      </c>
      <c r="K75" s="76">
        <v>5128.83</v>
      </c>
      <c r="L75" s="66" t="e">
        <f t="shared" si="3"/>
        <v>#VALUE!</v>
      </c>
      <c r="M75" s="23">
        <f t="shared" si="4"/>
        <v>-1000</v>
      </c>
      <c r="O75" s="65" t="e">
        <f t="shared" si="5"/>
        <v>#VALUE!</v>
      </c>
    </row>
    <row r="76" spans="1:15" s="46" customFormat="1" x14ac:dyDescent="0.25">
      <c r="A76" s="52" t="s">
        <v>263</v>
      </c>
      <c r="B76" s="52" t="s">
        <v>899</v>
      </c>
      <c r="C76" s="76">
        <v>500</v>
      </c>
      <c r="D76" s="76">
        <v>500</v>
      </c>
      <c r="E76" s="52" t="s">
        <v>7</v>
      </c>
      <c r="F76" s="76">
        <v>70.2</v>
      </c>
      <c r="G76" s="76">
        <v>3500</v>
      </c>
      <c r="H76" s="76">
        <v>3500</v>
      </c>
      <c r="I76" s="76">
        <v>348.3</v>
      </c>
      <c r="J76" s="52" t="s">
        <v>7</v>
      </c>
      <c r="K76" s="52" t="s">
        <v>7</v>
      </c>
      <c r="L76" s="66">
        <f t="shared" si="3"/>
        <v>2.0057142857142857E-2</v>
      </c>
      <c r="M76" s="23">
        <f t="shared" si="4"/>
        <v>-3000</v>
      </c>
      <c r="O76" s="65">
        <f t="shared" si="5"/>
        <v>3429.8</v>
      </c>
    </row>
    <row r="77" spans="1:15" s="46" customFormat="1" x14ac:dyDescent="0.25">
      <c r="A77" s="52" t="s">
        <v>264</v>
      </c>
      <c r="B77" s="52" t="s">
        <v>40</v>
      </c>
      <c r="C77" s="76">
        <v>18500</v>
      </c>
      <c r="D77" s="76">
        <v>18500</v>
      </c>
      <c r="E77" s="52" t="s">
        <v>7</v>
      </c>
      <c r="F77" s="76">
        <v>18692.73</v>
      </c>
      <c r="G77" s="76">
        <v>12000</v>
      </c>
      <c r="H77" s="76">
        <v>12000</v>
      </c>
      <c r="I77" s="76">
        <v>15057.97</v>
      </c>
      <c r="J77" s="76">
        <v>26811.759999999998</v>
      </c>
      <c r="K77" s="76">
        <v>14216.97</v>
      </c>
      <c r="L77" s="66">
        <f t="shared" si="3"/>
        <v>1.5577274999999999</v>
      </c>
      <c r="M77" s="23">
        <f t="shared" si="4"/>
        <v>6500</v>
      </c>
      <c r="O77" s="65">
        <f t="shared" si="5"/>
        <v>-6692.73</v>
      </c>
    </row>
    <row r="78" spans="1:15" s="46" customFormat="1" x14ac:dyDescent="0.25">
      <c r="A78" s="52" t="s">
        <v>986</v>
      </c>
      <c r="B78" s="52" t="s">
        <v>923</v>
      </c>
      <c r="C78" s="76">
        <v>1000</v>
      </c>
      <c r="D78" s="76">
        <v>1000</v>
      </c>
      <c r="E78" s="52" t="s">
        <v>7</v>
      </c>
      <c r="F78" s="76">
        <v>2212.12</v>
      </c>
      <c r="G78" s="76">
        <v>500</v>
      </c>
      <c r="H78" s="76">
        <v>2300</v>
      </c>
      <c r="I78" s="52" t="s">
        <v>7</v>
      </c>
      <c r="J78" s="76">
        <v>312</v>
      </c>
      <c r="K78" s="76">
        <v>522.25</v>
      </c>
      <c r="L78" s="66">
        <f t="shared" si="3"/>
        <v>4.4242400000000002</v>
      </c>
      <c r="M78" s="23">
        <f t="shared" si="4"/>
        <v>500</v>
      </c>
      <c r="O78" s="65">
        <f t="shared" si="5"/>
        <v>87.880000000000109</v>
      </c>
    </row>
    <row r="79" spans="1:15" s="46" customFormat="1" x14ac:dyDescent="0.25">
      <c r="A79" s="52" t="s">
        <v>265</v>
      </c>
      <c r="B79" s="52" t="s">
        <v>900</v>
      </c>
      <c r="C79" s="76">
        <v>1500</v>
      </c>
      <c r="D79" s="76">
        <v>1500</v>
      </c>
      <c r="E79" s="52" t="s">
        <v>7</v>
      </c>
      <c r="F79" s="76">
        <v>148</v>
      </c>
      <c r="G79" s="76">
        <v>1000</v>
      </c>
      <c r="H79" s="76">
        <v>1000</v>
      </c>
      <c r="I79" s="76">
        <v>468.98</v>
      </c>
      <c r="J79" s="76">
        <v>18325.490000000002</v>
      </c>
      <c r="K79" s="76">
        <v>10161.52</v>
      </c>
      <c r="L79" s="66">
        <f t="shared" si="3"/>
        <v>0.14799999999999999</v>
      </c>
      <c r="M79" s="23">
        <f t="shared" si="4"/>
        <v>500</v>
      </c>
      <c r="O79" s="65">
        <f t="shared" si="5"/>
        <v>852</v>
      </c>
    </row>
    <row r="80" spans="1:15" s="46" customFormat="1" x14ac:dyDescent="0.25">
      <c r="A80" s="52" t="s">
        <v>266</v>
      </c>
      <c r="B80" s="52" t="s">
        <v>41</v>
      </c>
      <c r="C80" s="76">
        <v>1500</v>
      </c>
      <c r="D80" s="76">
        <v>1500</v>
      </c>
      <c r="E80" s="52" t="s">
        <v>7</v>
      </c>
      <c r="F80" s="76">
        <v>257.39999999999998</v>
      </c>
      <c r="G80" s="76">
        <v>6500</v>
      </c>
      <c r="H80" s="76">
        <v>6500</v>
      </c>
      <c r="I80" s="76">
        <v>78069.94</v>
      </c>
      <c r="J80" s="76">
        <v>707.32</v>
      </c>
      <c r="K80" s="76">
        <v>28475</v>
      </c>
      <c r="L80" s="66">
        <f t="shared" si="3"/>
        <v>3.9599999999999996E-2</v>
      </c>
      <c r="M80" s="23">
        <f t="shared" si="4"/>
        <v>-5000</v>
      </c>
      <c r="O80" s="65">
        <f t="shared" si="5"/>
        <v>6242.6</v>
      </c>
    </row>
    <row r="81" spans="1:15" s="46" customFormat="1" x14ac:dyDescent="0.25">
      <c r="A81" s="52" t="s">
        <v>267</v>
      </c>
      <c r="B81" s="52" t="s">
        <v>268</v>
      </c>
      <c r="C81" s="52" t="s">
        <v>7</v>
      </c>
      <c r="D81" s="52" t="s">
        <v>7</v>
      </c>
      <c r="E81" s="52" t="s">
        <v>7</v>
      </c>
      <c r="F81" s="52" t="s">
        <v>7</v>
      </c>
      <c r="G81" s="52" t="s">
        <v>7</v>
      </c>
      <c r="H81" s="52" t="s">
        <v>7</v>
      </c>
      <c r="I81" s="52" t="s">
        <v>7</v>
      </c>
      <c r="J81" s="76">
        <v>133068.01</v>
      </c>
      <c r="K81" s="76">
        <v>33718.19</v>
      </c>
      <c r="L81" s="66" t="e">
        <f t="shared" si="3"/>
        <v>#VALUE!</v>
      </c>
      <c r="M81" s="23" t="e">
        <f t="shared" si="4"/>
        <v>#VALUE!</v>
      </c>
      <c r="O81" s="65" t="e">
        <f t="shared" si="5"/>
        <v>#VALUE!</v>
      </c>
    </row>
    <row r="82" spans="1:15" s="46" customFormat="1" x14ac:dyDescent="0.25">
      <c r="A82" s="52" t="s">
        <v>269</v>
      </c>
      <c r="B82" s="52" t="s">
        <v>270</v>
      </c>
      <c r="C82" s="76">
        <v>65000</v>
      </c>
      <c r="D82" s="76">
        <v>65000</v>
      </c>
      <c r="E82" s="52" t="s">
        <v>7</v>
      </c>
      <c r="F82" s="52" t="s">
        <v>7</v>
      </c>
      <c r="G82" s="52" t="s">
        <v>7</v>
      </c>
      <c r="H82" s="52" t="s">
        <v>7</v>
      </c>
      <c r="I82" s="52" t="s">
        <v>7</v>
      </c>
      <c r="J82" s="76">
        <v>8213</v>
      </c>
      <c r="K82" s="52" t="s">
        <v>7</v>
      </c>
      <c r="L82" s="71" t="e">
        <f t="shared" si="3"/>
        <v>#VALUE!</v>
      </c>
      <c r="M82" s="70" t="e">
        <f t="shared" si="4"/>
        <v>#VALUE!</v>
      </c>
      <c r="O82" s="65" t="e">
        <f t="shared" si="5"/>
        <v>#VALUE!</v>
      </c>
    </row>
    <row r="83" spans="1:15" s="46" customFormat="1" x14ac:dyDescent="0.25">
      <c r="A83" s="52" t="s">
        <v>271</v>
      </c>
      <c r="B83" s="52" t="s">
        <v>901</v>
      </c>
      <c r="C83" s="76">
        <v>17298</v>
      </c>
      <c r="D83" s="76">
        <v>17298</v>
      </c>
      <c r="E83" s="52" t="s">
        <v>7</v>
      </c>
      <c r="F83" s="76">
        <v>48440.03</v>
      </c>
      <c r="G83" s="76">
        <v>48266.17</v>
      </c>
      <c r="H83" s="76">
        <v>48440.03</v>
      </c>
      <c r="I83" s="76">
        <v>46725.17</v>
      </c>
      <c r="J83" s="76">
        <v>29626</v>
      </c>
      <c r="K83" s="76">
        <v>32833.29</v>
      </c>
      <c r="L83" s="66">
        <f t="shared" si="3"/>
        <v>1.0036021088891038</v>
      </c>
      <c r="M83" s="23">
        <f t="shared" si="4"/>
        <v>-30968.17</v>
      </c>
      <c r="O83" s="65">
        <f t="shared" si="5"/>
        <v>0</v>
      </c>
    </row>
    <row r="84" spans="1:15" s="46" customFormat="1" x14ac:dyDescent="0.25">
      <c r="A84" s="52" t="s">
        <v>272</v>
      </c>
      <c r="B84" s="52" t="s">
        <v>902</v>
      </c>
      <c r="C84" s="76">
        <v>692.16</v>
      </c>
      <c r="D84" s="76">
        <v>692.16</v>
      </c>
      <c r="E84" s="52" t="s">
        <v>7</v>
      </c>
      <c r="F84" s="76">
        <v>1966.97</v>
      </c>
      <c r="G84" s="76">
        <v>2306.19</v>
      </c>
      <c r="H84" s="76">
        <v>1966.97</v>
      </c>
      <c r="I84" s="76">
        <v>3847.19</v>
      </c>
      <c r="J84" s="76">
        <v>2962.34</v>
      </c>
      <c r="K84" s="76">
        <v>468.48</v>
      </c>
      <c r="L84" s="66">
        <f t="shared" si="3"/>
        <v>0.85290891036731575</v>
      </c>
      <c r="M84" s="23">
        <f t="shared" si="4"/>
        <v>-1614.0300000000002</v>
      </c>
      <c r="O84" s="65">
        <f t="shared" si="5"/>
        <v>0</v>
      </c>
    </row>
    <row r="85" spans="1:15" s="46" customFormat="1" x14ac:dyDescent="0.25">
      <c r="A85" s="52" t="s">
        <v>273</v>
      </c>
      <c r="B85" s="52" t="s">
        <v>879</v>
      </c>
      <c r="C85" s="76">
        <v>80506</v>
      </c>
      <c r="D85" s="76">
        <v>140506</v>
      </c>
      <c r="E85" s="52" t="s">
        <v>7</v>
      </c>
      <c r="F85" s="76">
        <v>47342.64</v>
      </c>
      <c r="G85" s="76">
        <v>77079</v>
      </c>
      <c r="H85" s="76">
        <v>77072</v>
      </c>
      <c r="I85" s="76">
        <v>74639.960000000006</v>
      </c>
      <c r="J85" s="76">
        <v>68231.179999999993</v>
      </c>
      <c r="K85" s="76">
        <v>63766.25</v>
      </c>
      <c r="L85" s="66">
        <f t="shared" si="3"/>
        <v>0.61420931771299569</v>
      </c>
      <c r="M85" s="23">
        <f t="shared" si="4"/>
        <v>63427</v>
      </c>
      <c r="O85" s="65">
        <f t="shared" si="5"/>
        <v>29729.360000000001</v>
      </c>
    </row>
    <row r="86" spans="1:15" s="46" customFormat="1" x14ac:dyDescent="0.25">
      <c r="A86" s="52" t="s">
        <v>274</v>
      </c>
      <c r="B86" s="52" t="s">
        <v>880</v>
      </c>
      <c r="C86" s="76">
        <v>155943</v>
      </c>
      <c r="D86" s="76">
        <v>155943</v>
      </c>
      <c r="E86" s="52" t="s">
        <v>7</v>
      </c>
      <c r="F86" s="76">
        <v>98503.74</v>
      </c>
      <c r="G86" s="76">
        <v>149080</v>
      </c>
      <c r="H86" s="76">
        <v>149074</v>
      </c>
      <c r="I86" s="76">
        <v>151161.78</v>
      </c>
      <c r="J86" s="76">
        <v>150427.51999999999</v>
      </c>
      <c r="K86" s="76">
        <v>148807.10999999999</v>
      </c>
      <c r="L86" s="66">
        <f t="shared" si="3"/>
        <v>0.66074416420713711</v>
      </c>
      <c r="M86" s="23">
        <f t="shared" si="4"/>
        <v>6863</v>
      </c>
      <c r="O86" s="65">
        <f t="shared" si="5"/>
        <v>50570.259999999995</v>
      </c>
    </row>
    <row r="87" spans="1:15" s="46" customFormat="1" x14ac:dyDescent="0.25">
      <c r="A87" s="52" t="s">
        <v>275</v>
      </c>
      <c r="B87" s="52" t="s">
        <v>28</v>
      </c>
      <c r="C87" s="76">
        <v>6846</v>
      </c>
      <c r="D87" s="76">
        <v>6846</v>
      </c>
      <c r="E87" s="52" t="s">
        <v>7</v>
      </c>
      <c r="F87" s="76">
        <v>4844</v>
      </c>
      <c r="G87" s="76">
        <v>5117</v>
      </c>
      <c r="H87" s="76">
        <v>4844</v>
      </c>
      <c r="I87" s="76">
        <v>2592</v>
      </c>
      <c r="J87" s="76">
        <v>2384</v>
      </c>
      <c r="K87" s="76">
        <v>2208</v>
      </c>
      <c r="L87" s="74">
        <f t="shared" si="3"/>
        <v>0.94664842681258554</v>
      </c>
      <c r="M87" s="69">
        <f t="shared" si="4"/>
        <v>1729</v>
      </c>
      <c r="N87" s="51"/>
      <c r="O87" s="75">
        <f t="shared" si="5"/>
        <v>0</v>
      </c>
    </row>
    <row r="88" spans="1:15" s="46" customFormat="1" x14ac:dyDescent="0.25">
      <c r="A88" s="52" t="s">
        <v>276</v>
      </c>
      <c r="B88" s="52" t="s">
        <v>881</v>
      </c>
      <c r="C88" s="76">
        <v>25668</v>
      </c>
      <c r="D88" s="76">
        <v>33240</v>
      </c>
      <c r="E88" s="52" t="s">
        <v>7</v>
      </c>
      <c r="F88" s="76">
        <v>16263.62</v>
      </c>
      <c r="G88" s="76">
        <v>24400</v>
      </c>
      <c r="H88" s="76">
        <v>24554</v>
      </c>
      <c r="I88" s="76">
        <v>23570.42</v>
      </c>
      <c r="J88" s="76">
        <v>10129.5</v>
      </c>
      <c r="K88" s="76">
        <v>9118.92</v>
      </c>
      <c r="L88" s="66">
        <f t="shared" si="3"/>
        <v>0.6665418032786885</v>
      </c>
      <c r="M88" s="23">
        <f t="shared" si="4"/>
        <v>8840</v>
      </c>
      <c r="O88" s="65">
        <f t="shared" si="5"/>
        <v>8290.3799999999992</v>
      </c>
    </row>
    <row r="89" spans="1:15" s="46" customFormat="1" x14ac:dyDescent="0.25">
      <c r="A89" s="52" t="s">
        <v>277</v>
      </c>
      <c r="B89" s="52" t="s">
        <v>29</v>
      </c>
      <c r="C89" s="76">
        <v>14823</v>
      </c>
      <c r="D89" s="76">
        <v>18305</v>
      </c>
      <c r="E89" s="52" t="s">
        <v>7</v>
      </c>
      <c r="F89" s="76">
        <v>9042.91</v>
      </c>
      <c r="G89" s="76">
        <v>13929</v>
      </c>
      <c r="H89" s="76">
        <v>14192</v>
      </c>
      <c r="I89" s="76">
        <v>13018.5</v>
      </c>
      <c r="J89" s="76">
        <v>12528.12</v>
      </c>
      <c r="K89" s="76">
        <v>11868.13</v>
      </c>
      <c r="L89" s="66">
        <f t="shared" si="3"/>
        <v>0.64921458826907885</v>
      </c>
      <c r="M89" s="23">
        <f t="shared" si="4"/>
        <v>4376</v>
      </c>
      <c r="O89" s="65">
        <f t="shared" si="5"/>
        <v>5149.09</v>
      </c>
    </row>
    <row r="90" spans="1:15" s="46" customFormat="1" x14ac:dyDescent="0.25">
      <c r="A90" s="52" t="s">
        <v>278</v>
      </c>
      <c r="B90" s="52" t="s">
        <v>30</v>
      </c>
      <c r="C90" s="76">
        <v>3466</v>
      </c>
      <c r="D90" s="76">
        <v>4280</v>
      </c>
      <c r="E90" s="52" t="s">
        <v>7</v>
      </c>
      <c r="F90" s="76">
        <v>2114.91</v>
      </c>
      <c r="G90" s="76">
        <v>3258</v>
      </c>
      <c r="H90" s="76">
        <v>3319</v>
      </c>
      <c r="I90" s="76">
        <v>3044.62</v>
      </c>
      <c r="J90" s="76">
        <v>2929.94</v>
      </c>
      <c r="K90" s="76">
        <v>2775.6</v>
      </c>
      <c r="L90" s="66">
        <f t="shared" si="3"/>
        <v>0.6491436464088397</v>
      </c>
      <c r="M90" s="23">
        <f t="shared" si="4"/>
        <v>1022</v>
      </c>
      <c r="O90" s="65">
        <f t="shared" si="5"/>
        <v>1204.0900000000001</v>
      </c>
    </row>
    <row r="91" spans="1:15" s="46" customFormat="1" x14ac:dyDescent="0.25">
      <c r="A91" s="52" t="s">
        <v>279</v>
      </c>
      <c r="B91" s="52" t="s">
        <v>882</v>
      </c>
      <c r="C91" s="76">
        <v>1008</v>
      </c>
      <c r="D91" s="76">
        <v>1260</v>
      </c>
      <c r="E91" s="52" t="s">
        <v>7</v>
      </c>
      <c r="F91" s="76">
        <v>-42.27</v>
      </c>
      <c r="G91" s="76">
        <v>1008</v>
      </c>
      <c r="H91" s="76">
        <v>1008</v>
      </c>
      <c r="I91" s="76">
        <v>937.8</v>
      </c>
      <c r="J91" s="76">
        <v>566.79</v>
      </c>
      <c r="K91" s="76">
        <v>34.549999999999997</v>
      </c>
      <c r="L91" s="66">
        <f t="shared" si="3"/>
        <v>-4.193452380952381E-2</v>
      </c>
      <c r="M91" s="23">
        <f t="shared" si="4"/>
        <v>252</v>
      </c>
      <c r="O91" s="65">
        <f t="shared" si="5"/>
        <v>1050.27</v>
      </c>
    </row>
    <row r="92" spans="1:15" s="46" customFormat="1" x14ac:dyDescent="0.25">
      <c r="A92" s="52" t="s">
        <v>280</v>
      </c>
      <c r="B92" s="52" t="s">
        <v>31</v>
      </c>
      <c r="C92" s="76">
        <v>32504</v>
      </c>
      <c r="D92" s="76">
        <v>47466</v>
      </c>
      <c r="E92" s="52" t="s">
        <v>7</v>
      </c>
      <c r="F92" s="76">
        <v>15787.02</v>
      </c>
      <c r="G92" s="76">
        <v>37577</v>
      </c>
      <c r="H92" s="76">
        <v>29561</v>
      </c>
      <c r="I92" s="76">
        <v>31998.67</v>
      </c>
      <c r="J92" s="76">
        <v>40780.980000000003</v>
      </c>
      <c r="K92" s="76">
        <v>56079.83</v>
      </c>
      <c r="L92" s="66">
        <f t="shared" si="3"/>
        <v>0.42012454426910079</v>
      </c>
      <c r="M92" s="23">
        <f t="shared" si="4"/>
        <v>9889</v>
      </c>
      <c r="O92" s="65">
        <f t="shared" si="5"/>
        <v>13773.98</v>
      </c>
    </row>
    <row r="93" spans="1:15" s="46" customFormat="1" x14ac:dyDescent="0.25">
      <c r="A93" s="52" t="s">
        <v>281</v>
      </c>
      <c r="B93" s="52" t="s">
        <v>883</v>
      </c>
      <c r="C93" s="52" t="s">
        <v>7</v>
      </c>
      <c r="D93" s="52" t="s">
        <v>7</v>
      </c>
      <c r="E93" s="52" t="s">
        <v>7</v>
      </c>
      <c r="F93" s="52" t="s">
        <v>7</v>
      </c>
      <c r="G93" s="52" t="s">
        <v>7</v>
      </c>
      <c r="H93" s="52" t="s">
        <v>7</v>
      </c>
      <c r="I93" s="52" t="s">
        <v>7</v>
      </c>
      <c r="J93" s="76">
        <v>7628.95</v>
      </c>
      <c r="K93" s="52" t="s">
        <v>7</v>
      </c>
      <c r="L93" s="66" t="e">
        <f t="shared" si="3"/>
        <v>#VALUE!</v>
      </c>
      <c r="M93" s="23" t="e">
        <f t="shared" si="4"/>
        <v>#VALUE!</v>
      </c>
      <c r="O93" s="65" t="e">
        <f t="shared" si="5"/>
        <v>#VALUE!</v>
      </c>
    </row>
    <row r="94" spans="1:15" s="46" customFormat="1" x14ac:dyDescent="0.25">
      <c r="A94" s="52" t="s">
        <v>282</v>
      </c>
      <c r="B94" s="52" t="s">
        <v>884</v>
      </c>
      <c r="C94" s="76">
        <v>4560</v>
      </c>
      <c r="D94" s="76">
        <v>5685</v>
      </c>
      <c r="E94" s="52" t="s">
        <v>7</v>
      </c>
      <c r="F94" s="76">
        <v>4336</v>
      </c>
      <c r="G94" s="76">
        <v>4336</v>
      </c>
      <c r="H94" s="76">
        <v>4336</v>
      </c>
      <c r="I94" s="76">
        <v>4027</v>
      </c>
      <c r="J94" s="76">
        <v>4103</v>
      </c>
      <c r="K94" s="52" t="s">
        <v>7</v>
      </c>
      <c r="L94" s="66">
        <f t="shared" si="3"/>
        <v>1</v>
      </c>
      <c r="M94" s="23">
        <f t="shared" si="4"/>
        <v>1349</v>
      </c>
      <c r="O94" s="65">
        <f t="shared" si="5"/>
        <v>0</v>
      </c>
    </row>
    <row r="95" spans="1:15" s="46" customFormat="1" x14ac:dyDescent="0.25">
      <c r="A95" s="52" t="s">
        <v>283</v>
      </c>
      <c r="B95" s="52" t="s">
        <v>903</v>
      </c>
      <c r="C95" s="76">
        <v>5407</v>
      </c>
      <c r="D95" s="76">
        <v>5407</v>
      </c>
      <c r="E95" s="52" t="s">
        <v>7</v>
      </c>
      <c r="F95" s="52" t="s">
        <v>7</v>
      </c>
      <c r="G95" s="76">
        <v>5407</v>
      </c>
      <c r="H95" s="76">
        <v>5407</v>
      </c>
      <c r="I95" s="76">
        <v>5376</v>
      </c>
      <c r="J95" s="76">
        <v>5376</v>
      </c>
      <c r="K95" s="76">
        <v>5376</v>
      </c>
      <c r="L95" s="66" t="e">
        <f t="shared" si="3"/>
        <v>#VALUE!</v>
      </c>
      <c r="M95" s="23">
        <f t="shared" si="4"/>
        <v>0</v>
      </c>
      <c r="O95" s="65" t="e">
        <f t="shared" si="5"/>
        <v>#VALUE!</v>
      </c>
    </row>
    <row r="96" spans="1:15" s="46" customFormat="1" x14ac:dyDescent="0.25">
      <c r="A96" s="52" t="s">
        <v>284</v>
      </c>
      <c r="B96" s="52" t="s">
        <v>32</v>
      </c>
      <c r="C96" s="76">
        <v>360</v>
      </c>
      <c r="D96" s="76">
        <v>450</v>
      </c>
      <c r="E96" s="52" t="s">
        <v>7</v>
      </c>
      <c r="F96" s="76">
        <v>1259</v>
      </c>
      <c r="G96" s="76">
        <v>360</v>
      </c>
      <c r="H96" s="76">
        <v>1259</v>
      </c>
      <c r="I96" s="76">
        <v>1170</v>
      </c>
      <c r="J96" s="76">
        <v>446.9</v>
      </c>
      <c r="K96" s="52" t="s">
        <v>7</v>
      </c>
      <c r="L96" s="71">
        <f t="shared" si="3"/>
        <v>3.4972222222222222</v>
      </c>
      <c r="M96" s="70">
        <f t="shared" si="4"/>
        <v>90</v>
      </c>
      <c r="N96" s="72"/>
      <c r="O96" s="73">
        <f t="shared" si="5"/>
        <v>0</v>
      </c>
    </row>
    <row r="97" spans="1:15" s="46" customFormat="1" x14ac:dyDescent="0.25">
      <c r="A97" s="52" t="s">
        <v>285</v>
      </c>
      <c r="B97" s="52" t="s">
        <v>885</v>
      </c>
      <c r="C97" s="76">
        <v>4000</v>
      </c>
      <c r="D97" s="52" t="s">
        <v>7</v>
      </c>
      <c r="E97" s="52" t="s">
        <v>7</v>
      </c>
      <c r="F97" s="76">
        <v>1084.79</v>
      </c>
      <c r="G97" s="76">
        <v>4000</v>
      </c>
      <c r="H97" s="76">
        <v>4000</v>
      </c>
      <c r="I97" s="76">
        <v>5413.34</v>
      </c>
      <c r="J97" s="76">
        <v>3682.63</v>
      </c>
      <c r="K97" s="52" t="s">
        <v>7</v>
      </c>
      <c r="L97" s="66">
        <f t="shared" si="3"/>
        <v>0.27119749999999998</v>
      </c>
      <c r="M97" s="23" t="e">
        <f t="shared" si="4"/>
        <v>#VALUE!</v>
      </c>
      <c r="O97" s="65">
        <f t="shared" si="5"/>
        <v>2915.21</v>
      </c>
    </row>
    <row r="98" spans="1:15" s="46" customFormat="1" x14ac:dyDescent="0.25">
      <c r="A98" s="52" t="s">
        <v>286</v>
      </c>
      <c r="B98" s="52" t="s">
        <v>33</v>
      </c>
      <c r="C98" s="76">
        <v>200</v>
      </c>
      <c r="D98" s="76">
        <v>200</v>
      </c>
      <c r="E98" s="52" t="s">
        <v>7</v>
      </c>
      <c r="F98" s="52" t="s">
        <v>7</v>
      </c>
      <c r="G98" s="76">
        <v>200</v>
      </c>
      <c r="H98" s="76">
        <v>200</v>
      </c>
      <c r="I98" s="76">
        <v>82.43</v>
      </c>
      <c r="J98" s="76">
        <v>185.6</v>
      </c>
      <c r="K98" s="76">
        <v>1141.32</v>
      </c>
      <c r="L98" s="66" t="e">
        <f t="shared" si="3"/>
        <v>#VALUE!</v>
      </c>
      <c r="M98" s="23">
        <f t="shared" si="4"/>
        <v>0</v>
      </c>
      <c r="O98" s="65" t="e">
        <f t="shared" si="5"/>
        <v>#VALUE!</v>
      </c>
    </row>
    <row r="99" spans="1:15" s="46" customFormat="1" x14ac:dyDescent="0.25">
      <c r="A99" s="52" t="s">
        <v>287</v>
      </c>
      <c r="B99" s="52" t="s">
        <v>904</v>
      </c>
      <c r="C99" s="76">
        <v>22000</v>
      </c>
      <c r="D99" s="76">
        <v>22000</v>
      </c>
      <c r="E99" s="52" t="s">
        <v>7</v>
      </c>
      <c r="F99" s="76">
        <v>8072</v>
      </c>
      <c r="G99" s="76">
        <v>22000</v>
      </c>
      <c r="H99" s="76">
        <v>22000</v>
      </c>
      <c r="I99" s="76">
        <v>14468</v>
      </c>
      <c r="J99" s="76">
        <v>15012</v>
      </c>
      <c r="K99" s="76">
        <v>15404</v>
      </c>
      <c r="L99" s="66">
        <f t="shared" si="3"/>
        <v>0.36690909090909091</v>
      </c>
      <c r="M99" s="23">
        <f t="shared" si="4"/>
        <v>0</v>
      </c>
      <c r="O99" s="65">
        <f t="shared" si="5"/>
        <v>13928</v>
      </c>
    </row>
    <row r="100" spans="1:15" s="46" customFormat="1" x14ac:dyDescent="0.25">
      <c r="A100" s="52" t="s">
        <v>288</v>
      </c>
      <c r="B100" s="52" t="s">
        <v>905</v>
      </c>
      <c r="C100" s="76">
        <v>10000</v>
      </c>
      <c r="D100" s="76">
        <v>11700</v>
      </c>
      <c r="E100" s="52" t="s">
        <v>7</v>
      </c>
      <c r="F100" s="76">
        <v>4470</v>
      </c>
      <c r="G100" s="76">
        <v>10000</v>
      </c>
      <c r="H100" s="76">
        <v>10000</v>
      </c>
      <c r="I100" s="76">
        <v>8796</v>
      </c>
      <c r="J100" s="76">
        <v>8580</v>
      </c>
      <c r="K100" s="76">
        <v>9070.32</v>
      </c>
      <c r="L100" s="66">
        <f t="shared" si="3"/>
        <v>0.44700000000000001</v>
      </c>
      <c r="M100" s="23">
        <f t="shared" si="4"/>
        <v>1700</v>
      </c>
      <c r="O100" s="65">
        <f t="shared" si="5"/>
        <v>5530</v>
      </c>
    </row>
    <row r="101" spans="1:15" s="46" customFormat="1" x14ac:dyDescent="0.25">
      <c r="A101" s="52" t="s">
        <v>289</v>
      </c>
      <c r="B101" s="52" t="s">
        <v>72</v>
      </c>
      <c r="C101" s="76">
        <v>2500</v>
      </c>
      <c r="D101" s="76">
        <v>2500</v>
      </c>
      <c r="E101" s="52" t="s">
        <v>7</v>
      </c>
      <c r="F101" s="76">
        <v>2176.9699999999998</v>
      </c>
      <c r="G101" s="76">
        <v>2500</v>
      </c>
      <c r="H101" s="76">
        <v>2500</v>
      </c>
      <c r="I101" s="76">
        <v>1450</v>
      </c>
      <c r="J101" s="76">
        <v>1500</v>
      </c>
      <c r="K101" s="76">
        <v>220</v>
      </c>
      <c r="L101" s="66">
        <f t="shared" si="3"/>
        <v>0.8707879999999999</v>
      </c>
      <c r="M101" s="23">
        <f t="shared" si="4"/>
        <v>0</v>
      </c>
      <c r="O101" s="65">
        <f t="shared" si="5"/>
        <v>323.0300000000002</v>
      </c>
    </row>
    <row r="102" spans="1:15" s="46" customFormat="1" x14ac:dyDescent="0.25">
      <c r="A102" s="52" t="s">
        <v>290</v>
      </c>
      <c r="B102" s="52" t="s">
        <v>243</v>
      </c>
      <c r="C102" s="76">
        <v>20000</v>
      </c>
      <c r="D102" s="76">
        <v>20000</v>
      </c>
      <c r="E102" s="52" t="s">
        <v>7</v>
      </c>
      <c r="F102" s="76">
        <v>6436.2</v>
      </c>
      <c r="G102" s="76">
        <v>15000</v>
      </c>
      <c r="H102" s="76">
        <v>15000</v>
      </c>
      <c r="I102" s="76">
        <v>9026.75</v>
      </c>
      <c r="J102" s="76">
        <v>6056.05</v>
      </c>
      <c r="K102" s="76">
        <v>6529.53</v>
      </c>
      <c r="L102" s="66">
        <f t="shared" si="3"/>
        <v>0.42907999999999996</v>
      </c>
      <c r="M102" s="23">
        <f t="shared" si="4"/>
        <v>5000</v>
      </c>
      <c r="O102" s="65">
        <f t="shared" si="5"/>
        <v>8563.7999999999993</v>
      </c>
    </row>
    <row r="103" spans="1:15" s="46" customFormat="1" x14ac:dyDescent="0.25">
      <c r="A103" s="52" t="s">
        <v>1007</v>
      </c>
      <c r="B103" s="52" t="s">
        <v>335</v>
      </c>
      <c r="C103" s="52" t="s">
        <v>7</v>
      </c>
      <c r="D103" s="52" t="s">
        <v>7</v>
      </c>
      <c r="E103" s="52" t="s">
        <v>7</v>
      </c>
      <c r="F103" s="76">
        <v>925.38</v>
      </c>
      <c r="G103" s="52" t="s">
        <v>7</v>
      </c>
      <c r="H103" s="52" t="s">
        <v>7</v>
      </c>
      <c r="I103" s="52" t="s">
        <v>7</v>
      </c>
      <c r="J103" s="52" t="s">
        <v>7</v>
      </c>
      <c r="K103" s="52" t="s">
        <v>7</v>
      </c>
      <c r="L103" s="66" t="e">
        <f t="shared" si="3"/>
        <v>#VALUE!</v>
      </c>
      <c r="M103" s="23" t="e">
        <f t="shared" si="4"/>
        <v>#VALUE!</v>
      </c>
      <c r="O103" s="65" t="e">
        <f t="shared" si="5"/>
        <v>#VALUE!</v>
      </c>
    </row>
    <row r="104" spans="1:15" s="46" customFormat="1" x14ac:dyDescent="0.25">
      <c r="A104" s="52" t="s">
        <v>291</v>
      </c>
      <c r="B104" s="52" t="s">
        <v>886</v>
      </c>
      <c r="C104" s="76">
        <v>750</v>
      </c>
      <c r="D104" s="76">
        <v>500</v>
      </c>
      <c r="E104" s="52" t="s">
        <v>7</v>
      </c>
      <c r="F104" s="76">
        <v>205.62</v>
      </c>
      <c r="G104" s="76">
        <v>750</v>
      </c>
      <c r="H104" s="76">
        <v>750</v>
      </c>
      <c r="I104" s="76">
        <v>238.48</v>
      </c>
      <c r="J104" s="76">
        <v>509.49</v>
      </c>
      <c r="K104" s="76">
        <v>196.09</v>
      </c>
      <c r="L104" s="66">
        <f t="shared" si="3"/>
        <v>0.27416000000000001</v>
      </c>
      <c r="M104" s="23">
        <f t="shared" si="4"/>
        <v>-250</v>
      </c>
      <c r="O104" s="65">
        <f t="shared" si="5"/>
        <v>544.38</v>
      </c>
    </row>
    <row r="105" spans="1:15" s="46" customFormat="1" x14ac:dyDescent="0.25">
      <c r="A105" s="52" t="s">
        <v>292</v>
      </c>
      <c r="B105" s="52" t="s">
        <v>34</v>
      </c>
      <c r="C105" s="76">
        <v>22500</v>
      </c>
      <c r="D105" s="76">
        <v>22500</v>
      </c>
      <c r="E105" s="52" t="s">
        <v>7</v>
      </c>
      <c r="F105" s="76">
        <v>1695.31</v>
      </c>
      <c r="G105" s="76">
        <v>13500</v>
      </c>
      <c r="H105" s="76">
        <v>13500</v>
      </c>
      <c r="I105" s="76">
        <v>11404.71</v>
      </c>
      <c r="J105" s="76">
        <v>2897.63</v>
      </c>
      <c r="K105" s="76">
        <v>3593.81</v>
      </c>
      <c r="L105" s="66">
        <f t="shared" si="3"/>
        <v>0.12557851851851851</v>
      </c>
      <c r="M105" s="23">
        <f t="shared" si="4"/>
        <v>9000</v>
      </c>
      <c r="O105" s="65">
        <f t="shared" si="5"/>
        <v>11804.69</v>
      </c>
    </row>
    <row r="106" spans="1:15" s="46" customFormat="1" x14ac:dyDescent="0.25">
      <c r="A106" s="52" t="s">
        <v>906</v>
      </c>
      <c r="B106" s="52" t="s">
        <v>987</v>
      </c>
      <c r="C106" s="76">
        <v>6000</v>
      </c>
      <c r="D106" s="76">
        <v>6000</v>
      </c>
      <c r="E106" s="52" t="s">
        <v>7</v>
      </c>
      <c r="F106" s="76">
        <v>2626.99</v>
      </c>
      <c r="G106" s="76">
        <v>6000</v>
      </c>
      <c r="H106" s="76">
        <v>6000</v>
      </c>
      <c r="I106" s="76">
        <v>3823.18</v>
      </c>
      <c r="J106" s="76">
        <v>5610.49</v>
      </c>
      <c r="K106" s="76">
        <v>4192.5200000000004</v>
      </c>
      <c r="L106" s="66">
        <f t="shared" si="3"/>
        <v>0.43783166666666662</v>
      </c>
      <c r="M106" s="23">
        <f t="shared" si="4"/>
        <v>0</v>
      </c>
      <c r="O106" s="65">
        <f t="shared" si="5"/>
        <v>3373.01</v>
      </c>
    </row>
    <row r="107" spans="1:15" s="46" customFormat="1" x14ac:dyDescent="0.25">
      <c r="A107" s="52" t="s">
        <v>293</v>
      </c>
      <c r="B107" s="52" t="s">
        <v>889</v>
      </c>
      <c r="C107" s="76">
        <v>400</v>
      </c>
      <c r="D107" s="76">
        <v>400</v>
      </c>
      <c r="E107" s="52" t="s">
        <v>7</v>
      </c>
      <c r="F107" s="76">
        <v>360</v>
      </c>
      <c r="G107" s="76">
        <v>400</v>
      </c>
      <c r="H107" s="76">
        <v>400</v>
      </c>
      <c r="I107" s="76">
        <v>249</v>
      </c>
      <c r="J107" s="76">
        <v>270</v>
      </c>
      <c r="K107" s="76">
        <v>206.6</v>
      </c>
      <c r="L107" s="66">
        <f t="shared" si="3"/>
        <v>0.9</v>
      </c>
      <c r="M107" s="23">
        <f t="shared" si="4"/>
        <v>0</v>
      </c>
      <c r="O107" s="65">
        <f t="shared" si="5"/>
        <v>40</v>
      </c>
    </row>
    <row r="108" spans="1:15" s="46" customFormat="1" x14ac:dyDescent="0.25">
      <c r="A108" s="52" t="s">
        <v>294</v>
      </c>
      <c r="B108" s="52" t="s">
        <v>891</v>
      </c>
      <c r="C108" s="76">
        <v>2000</v>
      </c>
      <c r="D108" s="76">
        <v>2000</v>
      </c>
      <c r="E108" s="52" t="s">
        <v>7</v>
      </c>
      <c r="F108" s="76">
        <v>758.59</v>
      </c>
      <c r="G108" s="76">
        <v>2000</v>
      </c>
      <c r="H108" s="76">
        <v>2000</v>
      </c>
      <c r="I108" s="76">
        <v>1702.21</v>
      </c>
      <c r="J108" s="76">
        <v>1631.24</v>
      </c>
      <c r="K108" s="76">
        <v>2068.48</v>
      </c>
      <c r="L108" s="66">
        <f t="shared" si="3"/>
        <v>0.37929499999999999</v>
      </c>
      <c r="M108" s="23">
        <f t="shared" si="4"/>
        <v>0</v>
      </c>
      <c r="O108" s="65">
        <f t="shared" si="5"/>
        <v>1241.4099999999999</v>
      </c>
    </row>
    <row r="109" spans="1:15" s="46" customFormat="1" x14ac:dyDescent="0.25">
      <c r="A109" s="52" t="s">
        <v>295</v>
      </c>
      <c r="B109" s="52" t="s">
        <v>892</v>
      </c>
      <c r="C109" s="76">
        <v>11000</v>
      </c>
      <c r="D109" s="76">
        <v>11000</v>
      </c>
      <c r="E109" s="52" t="s">
        <v>7</v>
      </c>
      <c r="F109" s="76">
        <v>6143.23</v>
      </c>
      <c r="G109" s="76">
        <v>11000</v>
      </c>
      <c r="H109" s="76">
        <v>9500</v>
      </c>
      <c r="I109" s="76">
        <v>9577.41</v>
      </c>
      <c r="J109" s="76">
        <v>3671.49</v>
      </c>
      <c r="K109" s="76">
        <v>4500.05</v>
      </c>
      <c r="L109" s="66">
        <f t="shared" si="3"/>
        <v>0.55847545454545455</v>
      </c>
      <c r="M109" s="23">
        <f t="shared" si="4"/>
        <v>0</v>
      </c>
      <c r="O109" s="65">
        <f t="shared" si="5"/>
        <v>3356.7700000000004</v>
      </c>
    </row>
    <row r="110" spans="1:15" s="46" customFormat="1" x14ac:dyDescent="0.25">
      <c r="A110" s="52" t="s">
        <v>296</v>
      </c>
      <c r="B110" s="52" t="s">
        <v>893</v>
      </c>
      <c r="C110" s="76">
        <v>6000</v>
      </c>
      <c r="D110" s="76">
        <v>6000</v>
      </c>
      <c r="E110" s="52" t="s">
        <v>7</v>
      </c>
      <c r="F110" s="76">
        <v>4387.28</v>
      </c>
      <c r="G110" s="76">
        <v>6000</v>
      </c>
      <c r="H110" s="76">
        <v>6000</v>
      </c>
      <c r="I110" s="76">
        <v>6492.45</v>
      </c>
      <c r="J110" s="76">
        <v>4221.4799999999996</v>
      </c>
      <c r="K110" s="76">
        <v>4928.54</v>
      </c>
      <c r="L110" s="66">
        <f t="shared" si="3"/>
        <v>0.73121333333333327</v>
      </c>
      <c r="M110" s="23">
        <f t="shared" si="4"/>
        <v>0</v>
      </c>
      <c r="O110" s="65">
        <f t="shared" si="5"/>
        <v>1612.7200000000003</v>
      </c>
    </row>
    <row r="111" spans="1:15" s="46" customFormat="1" x14ac:dyDescent="0.25">
      <c r="A111" s="52" t="s">
        <v>297</v>
      </c>
      <c r="B111" s="52" t="s">
        <v>894</v>
      </c>
      <c r="C111" s="76">
        <v>5000</v>
      </c>
      <c r="D111" s="76">
        <v>5000</v>
      </c>
      <c r="E111" s="52" t="s">
        <v>7</v>
      </c>
      <c r="F111" s="76">
        <v>66.39</v>
      </c>
      <c r="G111" s="76">
        <v>5000</v>
      </c>
      <c r="H111" s="76">
        <v>3000</v>
      </c>
      <c r="I111" s="76">
        <v>-642.52</v>
      </c>
      <c r="J111" s="76">
        <v>970.03</v>
      </c>
      <c r="K111" s="76">
        <v>3568.2</v>
      </c>
      <c r="L111" s="66">
        <f t="shared" si="3"/>
        <v>1.3278E-2</v>
      </c>
      <c r="M111" s="23">
        <f t="shared" si="4"/>
        <v>0</v>
      </c>
      <c r="O111" s="65">
        <f t="shared" si="5"/>
        <v>2933.61</v>
      </c>
    </row>
    <row r="112" spans="1:15" s="46" customFormat="1" x14ac:dyDescent="0.25">
      <c r="A112" s="52" t="s">
        <v>298</v>
      </c>
      <c r="B112" s="52" t="s">
        <v>42</v>
      </c>
      <c r="C112" s="76">
        <v>200</v>
      </c>
      <c r="D112" s="76">
        <v>200</v>
      </c>
      <c r="E112" s="52" t="s">
        <v>7</v>
      </c>
      <c r="F112" s="76">
        <v>109.02</v>
      </c>
      <c r="G112" s="76">
        <v>200</v>
      </c>
      <c r="H112" s="76">
        <v>200</v>
      </c>
      <c r="I112" s="76">
        <v>46.78</v>
      </c>
      <c r="J112" s="76">
        <v>85.88</v>
      </c>
      <c r="K112" s="76">
        <v>48.73</v>
      </c>
      <c r="L112" s="66">
        <f t="shared" si="3"/>
        <v>0.54510000000000003</v>
      </c>
      <c r="M112" s="23">
        <f t="shared" si="4"/>
        <v>0</v>
      </c>
      <c r="O112" s="65">
        <f t="shared" si="5"/>
        <v>90.98</v>
      </c>
    </row>
    <row r="113" spans="1:15" s="46" customFormat="1" x14ac:dyDescent="0.25">
      <c r="A113" s="52" t="s">
        <v>299</v>
      </c>
      <c r="B113" s="52" t="s">
        <v>895</v>
      </c>
      <c r="C113" s="76">
        <v>1800</v>
      </c>
      <c r="D113" s="76">
        <v>1800</v>
      </c>
      <c r="E113" s="52" t="s">
        <v>7</v>
      </c>
      <c r="F113" s="76">
        <v>1032.22</v>
      </c>
      <c r="G113" s="76">
        <v>1800</v>
      </c>
      <c r="H113" s="76">
        <v>1800</v>
      </c>
      <c r="I113" s="76">
        <v>703.16</v>
      </c>
      <c r="J113" s="76">
        <v>758.16</v>
      </c>
      <c r="K113" s="76">
        <v>766.92</v>
      </c>
      <c r="L113" s="66">
        <f t="shared" si="3"/>
        <v>0.57345555555555561</v>
      </c>
      <c r="M113" s="23">
        <f t="shared" si="4"/>
        <v>0</v>
      </c>
      <c r="O113" s="65">
        <f t="shared" si="5"/>
        <v>767.78</v>
      </c>
    </row>
    <row r="114" spans="1:15" s="46" customFormat="1" x14ac:dyDescent="0.25">
      <c r="A114" s="52" t="s">
        <v>300</v>
      </c>
      <c r="B114" s="52" t="s">
        <v>907</v>
      </c>
      <c r="C114" s="76">
        <v>2705</v>
      </c>
      <c r="D114" s="76">
        <v>2705</v>
      </c>
      <c r="E114" s="52" t="s">
        <v>7</v>
      </c>
      <c r="F114" s="52" t="s">
        <v>7</v>
      </c>
      <c r="G114" s="76">
        <v>2705</v>
      </c>
      <c r="H114" s="76">
        <v>2705</v>
      </c>
      <c r="I114" s="76">
        <v>2638</v>
      </c>
      <c r="J114" s="76">
        <v>2607</v>
      </c>
      <c r="K114" s="76">
        <v>2476.86</v>
      </c>
      <c r="L114" s="66" t="e">
        <f t="shared" si="3"/>
        <v>#VALUE!</v>
      </c>
      <c r="M114" s="23">
        <f t="shared" si="4"/>
        <v>0</v>
      </c>
      <c r="O114" s="65" t="e">
        <f t="shared" si="5"/>
        <v>#VALUE!</v>
      </c>
    </row>
    <row r="115" spans="1:15" s="46" customFormat="1" x14ac:dyDescent="0.25">
      <c r="A115" s="52" t="s">
        <v>301</v>
      </c>
      <c r="B115" s="52" t="s">
        <v>37</v>
      </c>
      <c r="C115" s="76">
        <v>4600</v>
      </c>
      <c r="D115" s="76">
        <v>4600</v>
      </c>
      <c r="E115" s="52" t="s">
        <v>7</v>
      </c>
      <c r="F115" s="76">
        <v>3149.31</v>
      </c>
      <c r="G115" s="76">
        <v>4600</v>
      </c>
      <c r="H115" s="76">
        <v>4600</v>
      </c>
      <c r="I115" s="76">
        <v>3272.87</v>
      </c>
      <c r="J115" s="76">
        <v>3996.52</v>
      </c>
      <c r="K115" s="76">
        <v>3245.37</v>
      </c>
      <c r="L115" s="66">
        <f t="shared" si="3"/>
        <v>0.68463260869565212</v>
      </c>
      <c r="M115" s="23">
        <f t="shared" si="4"/>
        <v>0</v>
      </c>
      <c r="O115" s="65">
        <f t="shared" si="5"/>
        <v>1450.69</v>
      </c>
    </row>
    <row r="116" spans="1:15" s="46" customFormat="1" x14ac:dyDescent="0.25">
      <c r="A116" s="52" t="s">
        <v>1010</v>
      </c>
      <c r="B116" s="52" t="s">
        <v>1011</v>
      </c>
      <c r="C116" s="76">
        <v>2100</v>
      </c>
      <c r="D116" s="76">
        <v>2100</v>
      </c>
      <c r="E116" s="52" t="s">
        <v>7</v>
      </c>
      <c r="F116" s="52" t="s">
        <v>7</v>
      </c>
      <c r="G116" s="52" t="s">
        <v>7</v>
      </c>
      <c r="H116" s="52" t="s">
        <v>7</v>
      </c>
      <c r="I116" s="52" t="s">
        <v>7</v>
      </c>
      <c r="J116" s="52" t="s">
        <v>7</v>
      </c>
      <c r="K116" s="52" t="s">
        <v>7</v>
      </c>
      <c r="L116" s="66" t="e">
        <f t="shared" si="3"/>
        <v>#VALUE!</v>
      </c>
      <c r="M116" s="23" t="e">
        <f t="shared" si="4"/>
        <v>#VALUE!</v>
      </c>
      <c r="O116" s="65" t="e">
        <f t="shared" si="5"/>
        <v>#VALUE!</v>
      </c>
    </row>
    <row r="117" spans="1:15" s="46" customFormat="1" x14ac:dyDescent="0.25">
      <c r="A117" s="52" t="s">
        <v>302</v>
      </c>
      <c r="B117" s="52" t="s">
        <v>44</v>
      </c>
      <c r="C117" s="76">
        <v>6000</v>
      </c>
      <c r="D117" s="76">
        <v>6000</v>
      </c>
      <c r="E117" s="52" t="s">
        <v>7</v>
      </c>
      <c r="F117" s="52" t="s">
        <v>7</v>
      </c>
      <c r="G117" s="76">
        <v>5000</v>
      </c>
      <c r="H117" s="76">
        <v>5200</v>
      </c>
      <c r="I117" s="76">
        <v>874.69</v>
      </c>
      <c r="J117" s="76">
        <v>4950</v>
      </c>
      <c r="K117" s="76">
        <v>4950</v>
      </c>
      <c r="L117" s="66" t="e">
        <f t="shared" si="3"/>
        <v>#VALUE!</v>
      </c>
      <c r="M117" s="23">
        <f t="shared" si="4"/>
        <v>1000</v>
      </c>
      <c r="O117" s="65" t="e">
        <f t="shared" si="5"/>
        <v>#VALUE!</v>
      </c>
    </row>
    <row r="118" spans="1:15" s="46" customFormat="1" x14ac:dyDescent="0.25">
      <c r="A118" s="52" t="s">
        <v>303</v>
      </c>
      <c r="B118" s="52" t="s">
        <v>45</v>
      </c>
      <c r="C118" s="76">
        <v>600</v>
      </c>
      <c r="D118" s="76">
        <v>600</v>
      </c>
      <c r="E118" s="52" t="s">
        <v>7</v>
      </c>
      <c r="F118" s="76">
        <v>21.16</v>
      </c>
      <c r="G118" s="76">
        <v>600</v>
      </c>
      <c r="H118" s="76">
        <v>600</v>
      </c>
      <c r="I118" s="76">
        <v>445.9</v>
      </c>
      <c r="J118" s="76">
        <v>570</v>
      </c>
      <c r="K118" s="76">
        <v>547.80999999999995</v>
      </c>
      <c r="L118" s="66">
        <f t="shared" si="3"/>
        <v>3.5266666666666668E-2</v>
      </c>
      <c r="M118" s="23">
        <f t="shared" si="4"/>
        <v>0</v>
      </c>
      <c r="O118" s="65">
        <f t="shared" si="5"/>
        <v>578.84</v>
      </c>
    </row>
    <row r="119" spans="1:15" s="46" customFormat="1" x14ac:dyDescent="0.25">
      <c r="A119" s="52" t="s">
        <v>304</v>
      </c>
      <c r="B119" s="52" t="s">
        <v>43</v>
      </c>
      <c r="C119" s="76">
        <v>3200</v>
      </c>
      <c r="D119" s="76">
        <v>3200</v>
      </c>
      <c r="E119" s="52" t="s">
        <v>7</v>
      </c>
      <c r="F119" s="76">
        <v>3023.3</v>
      </c>
      <c r="G119" s="76">
        <v>3200</v>
      </c>
      <c r="H119" s="76">
        <v>3200</v>
      </c>
      <c r="I119" s="76">
        <v>1023.3</v>
      </c>
      <c r="J119" s="76">
        <v>3023.3</v>
      </c>
      <c r="K119" s="76">
        <v>3014.2</v>
      </c>
      <c r="L119" s="66">
        <f t="shared" si="3"/>
        <v>0.94478125000000002</v>
      </c>
      <c r="M119" s="23">
        <f t="shared" si="4"/>
        <v>0</v>
      </c>
      <c r="O119" s="65">
        <f t="shared" si="5"/>
        <v>176.69999999999982</v>
      </c>
    </row>
    <row r="120" spans="1:15" s="46" customFormat="1" x14ac:dyDescent="0.25">
      <c r="A120" s="52" t="s">
        <v>305</v>
      </c>
      <c r="B120" s="52" t="s">
        <v>908</v>
      </c>
      <c r="C120" s="76">
        <v>296473</v>
      </c>
      <c r="D120" s="76">
        <v>118364</v>
      </c>
      <c r="E120" s="52" t="s">
        <v>7</v>
      </c>
      <c r="F120" s="76">
        <v>178109.24</v>
      </c>
      <c r="G120" s="76">
        <v>296473</v>
      </c>
      <c r="H120" s="76">
        <v>296473</v>
      </c>
      <c r="I120" s="52" t="s">
        <v>7</v>
      </c>
      <c r="J120" s="52" t="s">
        <v>7</v>
      </c>
      <c r="K120" s="52" t="s">
        <v>7</v>
      </c>
      <c r="L120" s="66">
        <f t="shared" si="3"/>
        <v>0.60076040651256601</v>
      </c>
      <c r="M120" s="23">
        <f t="shared" si="4"/>
        <v>-178109</v>
      </c>
      <c r="O120" s="65">
        <f t="shared" si="5"/>
        <v>118363.76000000001</v>
      </c>
    </row>
    <row r="121" spans="1:15" s="46" customFormat="1" x14ac:dyDescent="0.25">
      <c r="A121" s="52" t="s">
        <v>306</v>
      </c>
      <c r="B121" s="52" t="s">
        <v>897</v>
      </c>
      <c r="C121" s="52" t="s">
        <v>7</v>
      </c>
      <c r="D121" s="52" t="s">
        <v>7</v>
      </c>
      <c r="E121" s="52" t="s">
        <v>7</v>
      </c>
      <c r="F121" s="52" t="s">
        <v>7</v>
      </c>
      <c r="G121" s="52" t="s">
        <v>7</v>
      </c>
      <c r="H121" s="52" t="s">
        <v>7</v>
      </c>
      <c r="I121" s="52" t="s">
        <v>7</v>
      </c>
      <c r="J121" s="76">
        <v>59721</v>
      </c>
      <c r="K121" s="76">
        <v>88735.73</v>
      </c>
      <c r="L121" s="66" t="e">
        <f t="shared" si="3"/>
        <v>#VALUE!</v>
      </c>
      <c r="M121" s="23" t="e">
        <f t="shared" si="4"/>
        <v>#VALUE!</v>
      </c>
      <c r="O121" s="65" t="e">
        <f t="shared" si="5"/>
        <v>#VALUE!</v>
      </c>
    </row>
    <row r="122" spans="1:15" s="46" customFormat="1" x14ac:dyDescent="0.25">
      <c r="A122" s="52" t="s">
        <v>307</v>
      </c>
      <c r="B122" s="52" t="s">
        <v>174</v>
      </c>
      <c r="C122" s="52" t="s">
        <v>7</v>
      </c>
      <c r="D122" s="52" t="s">
        <v>7</v>
      </c>
      <c r="E122" s="52" t="s">
        <v>7</v>
      </c>
      <c r="F122" s="52" t="s">
        <v>7</v>
      </c>
      <c r="G122" s="52" t="s">
        <v>7</v>
      </c>
      <c r="H122" s="52" t="s">
        <v>7</v>
      </c>
      <c r="I122" s="52" t="s">
        <v>7</v>
      </c>
      <c r="J122" s="76">
        <v>3848.48</v>
      </c>
      <c r="K122" s="76">
        <v>4354.2299999999996</v>
      </c>
      <c r="L122" s="66" t="e">
        <f t="shared" si="3"/>
        <v>#VALUE!</v>
      </c>
      <c r="M122" s="23" t="e">
        <f t="shared" si="4"/>
        <v>#VALUE!</v>
      </c>
      <c r="O122" s="65" t="e">
        <f t="shared" si="5"/>
        <v>#VALUE!</v>
      </c>
    </row>
    <row r="123" spans="1:15" s="46" customFormat="1" x14ac:dyDescent="0.25">
      <c r="A123" s="52" t="s">
        <v>308</v>
      </c>
      <c r="B123" s="52" t="s">
        <v>39</v>
      </c>
      <c r="C123" s="76">
        <v>6500</v>
      </c>
      <c r="D123" s="76">
        <v>6500</v>
      </c>
      <c r="E123" s="52" t="s">
        <v>7</v>
      </c>
      <c r="F123" s="76">
        <v>5779.74</v>
      </c>
      <c r="G123" s="76">
        <v>13000</v>
      </c>
      <c r="H123" s="76">
        <v>6000</v>
      </c>
      <c r="I123" s="76">
        <v>4417.32</v>
      </c>
      <c r="J123" s="76">
        <v>5271.6</v>
      </c>
      <c r="K123" s="76">
        <v>2831.2</v>
      </c>
      <c r="L123" s="66">
        <f t="shared" si="3"/>
        <v>0.44459538461538461</v>
      </c>
      <c r="M123" s="23">
        <f t="shared" si="4"/>
        <v>-6500</v>
      </c>
      <c r="O123" s="65">
        <f t="shared" si="5"/>
        <v>220.26000000000022</v>
      </c>
    </row>
    <row r="124" spans="1:15" s="46" customFormat="1" x14ac:dyDescent="0.25">
      <c r="A124" s="52" t="s">
        <v>309</v>
      </c>
      <c r="B124" s="52" t="s">
        <v>909</v>
      </c>
      <c r="C124" s="76">
        <v>400</v>
      </c>
      <c r="D124" s="76">
        <v>400</v>
      </c>
      <c r="E124" s="52" t="s">
        <v>7</v>
      </c>
      <c r="F124" s="76">
        <v>20.52</v>
      </c>
      <c r="G124" s="76">
        <v>400</v>
      </c>
      <c r="H124" s="76">
        <v>300</v>
      </c>
      <c r="I124" s="76">
        <v>505.78</v>
      </c>
      <c r="J124" s="76">
        <v>185.94</v>
      </c>
      <c r="K124" s="76">
        <v>70.599999999999994</v>
      </c>
      <c r="L124" s="66">
        <f t="shared" si="3"/>
        <v>5.1299999999999998E-2</v>
      </c>
      <c r="M124" s="23">
        <f t="shared" si="4"/>
        <v>0</v>
      </c>
      <c r="O124" s="65">
        <f t="shared" si="5"/>
        <v>279.48</v>
      </c>
    </row>
    <row r="125" spans="1:15" s="46" customFormat="1" x14ac:dyDescent="0.25">
      <c r="A125" s="52" t="s">
        <v>1012</v>
      </c>
      <c r="B125" s="52" t="s">
        <v>1013</v>
      </c>
      <c r="C125" s="76">
        <v>6000</v>
      </c>
      <c r="D125" s="76">
        <v>6000</v>
      </c>
      <c r="E125" s="52" t="s">
        <v>7</v>
      </c>
      <c r="F125" s="52" t="s">
        <v>7</v>
      </c>
      <c r="G125" s="52" t="s">
        <v>7</v>
      </c>
      <c r="H125" s="52" t="s">
        <v>7</v>
      </c>
      <c r="I125" s="52" t="s">
        <v>7</v>
      </c>
      <c r="J125" s="52" t="s">
        <v>7</v>
      </c>
      <c r="K125" s="52" t="s">
        <v>7</v>
      </c>
      <c r="L125" s="66" t="e">
        <f t="shared" si="3"/>
        <v>#VALUE!</v>
      </c>
      <c r="M125" s="23" t="e">
        <f t="shared" si="4"/>
        <v>#VALUE!</v>
      </c>
      <c r="O125" s="65" t="e">
        <f t="shared" si="5"/>
        <v>#VALUE!</v>
      </c>
    </row>
    <row r="126" spans="1:15" s="46" customFormat="1" x14ac:dyDescent="0.25">
      <c r="A126" s="52" t="s">
        <v>310</v>
      </c>
      <c r="B126" s="52" t="s">
        <v>40</v>
      </c>
      <c r="C126" s="76">
        <v>40000</v>
      </c>
      <c r="D126" s="76">
        <v>40000</v>
      </c>
      <c r="E126" s="52" t="s">
        <v>7</v>
      </c>
      <c r="F126" s="76">
        <v>29812.45</v>
      </c>
      <c r="G126" s="76">
        <v>40000</v>
      </c>
      <c r="H126" s="76">
        <v>40000</v>
      </c>
      <c r="I126" s="76">
        <v>42639.56</v>
      </c>
      <c r="J126" s="76">
        <v>34364.6</v>
      </c>
      <c r="K126" s="76">
        <v>21758.73</v>
      </c>
      <c r="L126" s="66">
        <f t="shared" si="3"/>
        <v>0.74531124999999998</v>
      </c>
      <c r="M126" s="23">
        <f t="shared" si="4"/>
        <v>0</v>
      </c>
      <c r="O126" s="65">
        <f t="shared" si="5"/>
        <v>10187.549999999999</v>
      </c>
    </row>
    <row r="127" spans="1:15" s="46" customFormat="1" x14ac:dyDescent="0.25">
      <c r="A127" s="52" t="s">
        <v>311</v>
      </c>
      <c r="B127" s="52" t="s">
        <v>900</v>
      </c>
      <c r="C127" s="76">
        <v>2000</v>
      </c>
      <c r="D127" s="76">
        <v>2000</v>
      </c>
      <c r="E127" s="52" t="s">
        <v>7</v>
      </c>
      <c r="F127" s="76">
        <v>2448.13</v>
      </c>
      <c r="G127" s="76">
        <v>7000</v>
      </c>
      <c r="H127" s="76">
        <v>6000</v>
      </c>
      <c r="I127" s="76">
        <v>7673.92</v>
      </c>
      <c r="J127" s="76">
        <v>32367.23</v>
      </c>
      <c r="K127" s="76">
        <v>15526.56</v>
      </c>
      <c r="L127" s="66">
        <f t="shared" si="3"/>
        <v>0.34973285714285718</v>
      </c>
      <c r="M127" s="23">
        <f t="shared" si="4"/>
        <v>-5000</v>
      </c>
      <c r="O127" s="65">
        <f t="shared" si="5"/>
        <v>3551.87</v>
      </c>
    </row>
    <row r="128" spans="1:15" s="46" customFormat="1" x14ac:dyDescent="0.25">
      <c r="A128" s="52" t="s">
        <v>312</v>
      </c>
      <c r="B128" s="52" t="s">
        <v>313</v>
      </c>
      <c r="C128" s="76">
        <v>15000</v>
      </c>
      <c r="D128" s="76">
        <v>15000</v>
      </c>
      <c r="E128" s="52" t="s">
        <v>7</v>
      </c>
      <c r="F128" s="76">
        <v>9427.66</v>
      </c>
      <c r="G128" s="76">
        <v>8000</v>
      </c>
      <c r="H128" s="76">
        <v>9500</v>
      </c>
      <c r="I128" s="76">
        <v>7567.9</v>
      </c>
      <c r="J128" s="76">
        <v>5029</v>
      </c>
      <c r="K128" s="76">
        <v>4556.2</v>
      </c>
      <c r="L128" s="66">
        <f t="shared" si="3"/>
        <v>1.1784574999999999</v>
      </c>
      <c r="M128" s="23">
        <f t="shared" si="4"/>
        <v>7000</v>
      </c>
      <c r="O128" s="65">
        <f t="shared" si="5"/>
        <v>72.340000000000146</v>
      </c>
    </row>
    <row r="129" spans="1:15" s="46" customFormat="1" x14ac:dyDescent="0.25">
      <c r="A129" s="52" t="s">
        <v>314</v>
      </c>
      <c r="B129" s="52" t="s">
        <v>41</v>
      </c>
      <c r="C129" s="76">
        <v>1000</v>
      </c>
      <c r="D129" s="76">
        <v>1000</v>
      </c>
      <c r="E129" s="52" t="s">
        <v>7</v>
      </c>
      <c r="F129" s="52" t="s">
        <v>7</v>
      </c>
      <c r="G129" s="76">
        <v>1000</v>
      </c>
      <c r="H129" s="76">
        <v>1000</v>
      </c>
      <c r="I129" s="76">
        <v>639.4</v>
      </c>
      <c r="J129" s="76">
        <v>445.64</v>
      </c>
      <c r="K129" s="76">
        <v>4503</v>
      </c>
      <c r="L129" s="66" t="e">
        <f t="shared" si="3"/>
        <v>#VALUE!</v>
      </c>
      <c r="M129" s="23">
        <f t="shared" si="4"/>
        <v>0</v>
      </c>
      <c r="O129" s="65" t="e">
        <f t="shared" si="5"/>
        <v>#VALUE!</v>
      </c>
    </row>
    <row r="130" spans="1:15" s="46" customFormat="1" x14ac:dyDescent="0.25">
      <c r="A130" s="52" t="s">
        <v>315</v>
      </c>
      <c r="B130" s="52" t="s">
        <v>268</v>
      </c>
      <c r="C130" s="52" t="s">
        <v>7</v>
      </c>
      <c r="D130" s="52" t="s">
        <v>7</v>
      </c>
      <c r="E130" s="52" t="s">
        <v>7</v>
      </c>
      <c r="F130" s="52" t="s">
        <v>7</v>
      </c>
      <c r="G130" s="52" t="s">
        <v>7</v>
      </c>
      <c r="H130" s="52" t="s">
        <v>7</v>
      </c>
      <c r="I130" s="52" t="s">
        <v>7</v>
      </c>
      <c r="J130" s="76">
        <v>6227.98</v>
      </c>
      <c r="K130" s="52" t="s">
        <v>7</v>
      </c>
      <c r="L130" s="66" t="e">
        <f t="shared" si="3"/>
        <v>#VALUE!</v>
      </c>
      <c r="M130" s="23" t="e">
        <f t="shared" si="4"/>
        <v>#VALUE!</v>
      </c>
      <c r="O130" s="65" t="e">
        <f t="shared" si="5"/>
        <v>#VALUE!</v>
      </c>
    </row>
    <row r="131" spans="1:15" s="46" customFormat="1" x14ac:dyDescent="0.25">
      <c r="A131" s="52" t="s">
        <v>316</v>
      </c>
      <c r="B131" s="52" t="s">
        <v>901</v>
      </c>
      <c r="C131" s="76">
        <v>10921.58</v>
      </c>
      <c r="D131" s="76">
        <v>10921.58</v>
      </c>
      <c r="E131" s="52" t="s">
        <v>7</v>
      </c>
      <c r="F131" s="76">
        <v>24035.26</v>
      </c>
      <c r="G131" s="76">
        <v>29480.3</v>
      </c>
      <c r="H131" s="76">
        <v>29480.3</v>
      </c>
      <c r="I131" s="76">
        <v>18430.169999999998</v>
      </c>
      <c r="J131" s="76">
        <v>41690.639999999999</v>
      </c>
      <c r="K131" s="76">
        <v>39933.5</v>
      </c>
      <c r="L131" s="66">
        <f t="shared" si="3"/>
        <v>0.8152990301998283</v>
      </c>
      <c r="M131" s="23">
        <f t="shared" si="4"/>
        <v>-18558.72</v>
      </c>
      <c r="O131" s="65">
        <f t="shared" si="5"/>
        <v>5445.0400000000009</v>
      </c>
    </row>
    <row r="132" spans="1:15" s="46" customFormat="1" x14ac:dyDescent="0.25">
      <c r="A132" s="52" t="s">
        <v>317</v>
      </c>
      <c r="B132" s="52" t="s">
        <v>902</v>
      </c>
      <c r="C132" s="76">
        <v>2102.61</v>
      </c>
      <c r="D132" s="76">
        <v>2102.61</v>
      </c>
      <c r="E132" s="52" t="s">
        <v>7</v>
      </c>
      <c r="F132" s="76">
        <v>3177.46</v>
      </c>
      <c r="G132" s="76">
        <v>3429.22</v>
      </c>
      <c r="H132" s="76">
        <v>3429.22</v>
      </c>
      <c r="I132" s="76">
        <v>3251.73</v>
      </c>
      <c r="J132" s="76">
        <v>2791.81</v>
      </c>
      <c r="K132" s="76">
        <v>4548.95</v>
      </c>
      <c r="L132" s="66">
        <f t="shared" si="3"/>
        <v>0.92658388788120916</v>
      </c>
      <c r="M132" s="23">
        <f t="shared" si="4"/>
        <v>-1326.6099999999997</v>
      </c>
      <c r="O132" s="65">
        <f t="shared" si="5"/>
        <v>251.75999999999976</v>
      </c>
    </row>
    <row r="133" spans="1:15" s="46" customFormat="1" x14ac:dyDescent="0.25">
      <c r="A133" s="52" t="s">
        <v>318</v>
      </c>
      <c r="B133" s="52" t="s">
        <v>879</v>
      </c>
      <c r="C133" s="76">
        <v>27746</v>
      </c>
      <c r="D133" s="52" t="s">
        <v>7</v>
      </c>
      <c r="E133" s="52" t="s">
        <v>7</v>
      </c>
      <c r="F133" s="76">
        <v>32873.919999999998</v>
      </c>
      <c r="G133" s="76">
        <v>33113</v>
      </c>
      <c r="H133" s="76">
        <v>26425</v>
      </c>
      <c r="I133" s="76">
        <v>26207.52</v>
      </c>
      <c r="J133" s="76">
        <v>25340.76</v>
      </c>
      <c r="K133" s="76">
        <v>23506.560000000001</v>
      </c>
      <c r="L133" s="71">
        <f t="shared" ref="L133:L196" si="6">F133/G133</f>
        <v>0.99277987497357523</v>
      </c>
      <c r="M133" s="70" t="e">
        <f t="shared" ref="M133:M196" si="7">D133-G133</f>
        <v>#VALUE!</v>
      </c>
      <c r="N133" s="72"/>
      <c r="O133" s="73">
        <f t="shared" ref="O133:O196" si="8">H133-F133</f>
        <v>-6448.9199999999983</v>
      </c>
    </row>
    <row r="134" spans="1:15" s="46" customFormat="1" x14ac:dyDescent="0.25">
      <c r="A134" s="52" t="s">
        <v>319</v>
      </c>
      <c r="B134" s="52" t="s">
        <v>880</v>
      </c>
      <c r="C134" s="76">
        <v>278608</v>
      </c>
      <c r="D134" s="76">
        <v>278608</v>
      </c>
      <c r="E134" s="52" t="s">
        <v>7</v>
      </c>
      <c r="F134" s="76">
        <v>151562.46</v>
      </c>
      <c r="G134" s="76">
        <v>246507</v>
      </c>
      <c r="H134" s="76">
        <v>266376</v>
      </c>
      <c r="I134" s="76">
        <v>221031.26</v>
      </c>
      <c r="J134" s="76">
        <v>262444.93</v>
      </c>
      <c r="K134" s="76">
        <v>246154.28</v>
      </c>
      <c r="L134" s="66">
        <f t="shared" si="6"/>
        <v>0.61484038992807499</v>
      </c>
      <c r="M134" s="23">
        <f t="shared" si="7"/>
        <v>32101</v>
      </c>
      <c r="O134" s="65">
        <f t="shared" si="8"/>
        <v>114813.54000000001</v>
      </c>
    </row>
    <row r="135" spans="1:15" s="46" customFormat="1" x14ac:dyDescent="0.25">
      <c r="A135" s="52" t="s">
        <v>320</v>
      </c>
      <c r="B135" s="52" t="s">
        <v>27</v>
      </c>
      <c r="C135" s="76">
        <v>9177</v>
      </c>
      <c r="D135" s="76">
        <v>9177</v>
      </c>
      <c r="E135" s="52" t="s">
        <v>7</v>
      </c>
      <c r="F135" s="76">
        <v>39</v>
      </c>
      <c r="G135" s="76">
        <v>9177</v>
      </c>
      <c r="H135" s="76">
        <v>9177</v>
      </c>
      <c r="I135" s="76">
        <v>429.97</v>
      </c>
      <c r="J135" s="76">
        <v>1738.61</v>
      </c>
      <c r="K135" s="76">
        <v>1585.01</v>
      </c>
      <c r="L135" s="66">
        <f t="shared" si="6"/>
        <v>4.2497548218372013E-3</v>
      </c>
      <c r="M135" s="23">
        <f t="shared" si="7"/>
        <v>0</v>
      </c>
      <c r="O135" s="65">
        <f t="shared" si="8"/>
        <v>9138</v>
      </c>
    </row>
    <row r="136" spans="1:15" s="46" customFormat="1" x14ac:dyDescent="0.25">
      <c r="A136" s="52" t="s">
        <v>321</v>
      </c>
      <c r="B136" s="52" t="s">
        <v>28</v>
      </c>
      <c r="C136" s="76">
        <v>3640</v>
      </c>
      <c r="D136" s="76">
        <v>3598</v>
      </c>
      <c r="E136" s="52" t="s">
        <v>7</v>
      </c>
      <c r="F136" s="76">
        <v>3122</v>
      </c>
      <c r="G136" s="76">
        <v>3577</v>
      </c>
      <c r="H136" s="76">
        <v>3122</v>
      </c>
      <c r="I136" s="76">
        <v>2157.1999999999998</v>
      </c>
      <c r="J136" s="76">
        <v>1889.6</v>
      </c>
      <c r="K136" s="76">
        <v>2012.4</v>
      </c>
      <c r="L136" s="74">
        <f t="shared" si="6"/>
        <v>0.87279843444227001</v>
      </c>
      <c r="M136" s="69">
        <f t="shared" si="7"/>
        <v>21</v>
      </c>
      <c r="N136" s="51"/>
      <c r="O136" s="75">
        <f t="shared" si="8"/>
        <v>0</v>
      </c>
    </row>
    <row r="137" spans="1:15" s="46" customFormat="1" x14ac:dyDescent="0.25">
      <c r="A137" s="52" t="s">
        <v>322</v>
      </c>
      <c r="B137" s="52" t="s">
        <v>881</v>
      </c>
      <c r="C137" s="76">
        <v>30597</v>
      </c>
      <c r="D137" s="76">
        <v>28742</v>
      </c>
      <c r="E137" s="52" t="s">
        <v>7</v>
      </c>
      <c r="F137" s="76">
        <v>19286.82</v>
      </c>
      <c r="G137" s="76">
        <v>29530</v>
      </c>
      <c r="H137" s="76">
        <v>29069</v>
      </c>
      <c r="I137" s="76">
        <v>24813.07</v>
      </c>
      <c r="J137" s="76">
        <v>13285.36</v>
      </c>
      <c r="K137" s="76">
        <v>11788.17</v>
      </c>
      <c r="L137" s="66">
        <f t="shared" si="6"/>
        <v>0.65312631222485606</v>
      </c>
      <c r="M137" s="23">
        <f t="shared" si="7"/>
        <v>-788</v>
      </c>
      <c r="O137" s="65">
        <f t="shared" si="8"/>
        <v>9782.18</v>
      </c>
    </row>
    <row r="138" spans="1:15" s="46" customFormat="1" x14ac:dyDescent="0.25">
      <c r="A138" s="52" t="s">
        <v>323</v>
      </c>
      <c r="B138" s="52" t="s">
        <v>29</v>
      </c>
      <c r="C138" s="76">
        <v>18813</v>
      </c>
      <c r="D138" s="76">
        <v>17090</v>
      </c>
      <c r="E138" s="52" t="s">
        <v>7</v>
      </c>
      <c r="F138" s="76">
        <v>11355.86</v>
      </c>
      <c r="G138" s="76">
        <v>16652</v>
      </c>
      <c r="H138" s="76">
        <v>17925</v>
      </c>
      <c r="I138" s="76">
        <v>14743.9</v>
      </c>
      <c r="J138" s="76">
        <v>17015.64</v>
      </c>
      <c r="K138" s="76">
        <v>15712.34</v>
      </c>
      <c r="L138" s="66">
        <f t="shared" si="6"/>
        <v>0.68195171751141004</v>
      </c>
      <c r="M138" s="23">
        <f t="shared" si="7"/>
        <v>438</v>
      </c>
      <c r="O138" s="65">
        <f t="shared" si="8"/>
        <v>6569.1399999999994</v>
      </c>
    </row>
    <row r="139" spans="1:15" s="46" customFormat="1" x14ac:dyDescent="0.25">
      <c r="A139" s="52" t="s">
        <v>324</v>
      </c>
      <c r="B139" s="52" t="s">
        <v>30</v>
      </c>
      <c r="C139" s="76">
        <v>4398</v>
      </c>
      <c r="D139" s="76">
        <v>3995</v>
      </c>
      <c r="E139" s="52" t="s">
        <v>7</v>
      </c>
      <c r="F139" s="76">
        <v>2655.77</v>
      </c>
      <c r="G139" s="76">
        <v>3894</v>
      </c>
      <c r="H139" s="76">
        <v>4189</v>
      </c>
      <c r="I139" s="76">
        <v>3448.18</v>
      </c>
      <c r="J139" s="76">
        <v>3979.69</v>
      </c>
      <c r="K139" s="76">
        <v>3674.48</v>
      </c>
      <c r="L139" s="66">
        <f t="shared" si="6"/>
        <v>0.68201592193117622</v>
      </c>
      <c r="M139" s="23">
        <f t="shared" si="7"/>
        <v>101</v>
      </c>
      <c r="O139" s="65">
        <f t="shared" si="8"/>
        <v>1533.23</v>
      </c>
    </row>
    <row r="140" spans="1:15" s="46" customFormat="1" x14ac:dyDescent="0.25">
      <c r="A140" s="52" t="s">
        <v>325</v>
      </c>
      <c r="B140" s="52" t="s">
        <v>46</v>
      </c>
      <c r="C140" s="52" t="s">
        <v>7</v>
      </c>
      <c r="D140" s="52" t="s">
        <v>7</v>
      </c>
      <c r="E140" s="52" t="s">
        <v>7</v>
      </c>
      <c r="F140" s="52" t="s">
        <v>7</v>
      </c>
      <c r="G140" s="52" t="s">
        <v>7</v>
      </c>
      <c r="H140" s="52" t="s">
        <v>7</v>
      </c>
      <c r="I140" s="52" t="s">
        <v>7</v>
      </c>
      <c r="J140" s="76">
        <v>150</v>
      </c>
      <c r="K140" s="76">
        <v>1800</v>
      </c>
      <c r="L140" s="66" t="e">
        <f t="shared" si="6"/>
        <v>#VALUE!</v>
      </c>
      <c r="M140" s="23" t="e">
        <f t="shared" si="7"/>
        <v>#VALUE!</v>
      </c>
      <c r="O140" s="65" t="e">
        <f t="shared" si="8"/>
        <v>#VALUE!</v>
      </c>
    </row>
    <row r="141" spans="1:15" s="46" customFormat="1" x14ac:dyDescent="0.25">
      <c r="A141" s="52" t="s">
        <v>326</v>
      </c>
      <c r="B141" s="52" t="s">
        <v>882</v>
      </c>
      <c r="C141" s="76">
        <v>2412</v>
      </c>
      <c r="D141" s="76">
        <v>2324</v>
      </c>
      <c r="E141" s="52" t="s">
        <v>7</v>
      </c>
      <c r="F141" s="76">
        <v>456.73</v>
      </c>
      <c r="G141" s="76">
        <v>1865</v>
      </c>
      <c r="H141" s="76">
        <v>2412</v>
      </c>
      <c r="I141" s="76">
        <v>1856.42</v>
      </c>
      <c r="J141" s="76">
        <v>1215.94</v>
      </c>
      <c r="K141" s="76">
        <v>81.64</v>
      </c>
      <c r="L141" s="66">
        <f t="shared" si="6"/>
        <v>0.24489544235924934</v>
      </c>
      <c r="M141" s="23">
        <f t="shared" si="7"/>
        <v>459</v>
      </c>
      <c r="O141" s="65">
        <f t="shared" si="8"/>
        <v>1955.27</v>
      </c>
    </row>
    <row r="142" spans="1:15" s="46" customFormat="1" x14ac:dyDescent="0.25">
      <c r="A142" s="52" t="s">
        <v>327</v>
      </c>
      <c r="B142" s="52" t="s">
        <v>31</v>
      </c>
      <c r="C142" s="76">
        <v>66477</v>
      </c>
      <c r="D142" s="76">
        <v>60798</v>
      </c>
      <c r="E142" s="52" t="s">
        <v>7</v>
      </c>
      <c r="F142" s="76">
        <v>32768.46</v>
      </c>
      <c r="G142" s="76">
        <v>82666</v>
      </c>
      <c r="H142" s="76">
        <v>60454</v>
      </c>
      <c r="I142" s="76">
        <v>51685.440000000002</v>
      </c>
      <c r="J142" s="76">
        <v>55040.72</v>
      </c>
      <c r="K142" s="76">
        <v>88168.68</v>
      </c>
      <c r="L142" s="66">
        <f t="shared" si="6"/>
        <v>0.39639585803111316</v>
      </c>
      <c r="M142" s="23">
        <f t="shared" si="7"/>
        <v>-21868</v>
      </c>
      <c r="O142" s="65">
        <f t="shared" si="8"/>
        <v>27685.54</v>
      </c>
    </row>
    <row r="143" spans="1:15" s="46" customFormat="1" x14ac:dyDescent="0.25">
      <c r="A143" s="52" t="s">
        <v>328</v>
      </c>
      <c r="B143" s="52" t="s">
        <v>884</v>
      </c>
      <c r="C143" s="76">
        <v>16541</v>
      </c>
      <c r="D143" s="76">
        <v>15706</v>
      </c>
      <c r="E143" s="52" t="s">
        <v>7</v>
      </c>
      <c r="F143" s="76">
        <v>14333</v>
      </c>
      <c r="G143" s="76">
        <v>14333</v>
      </c>
      <c r="H143" s="76">
        <v>14333</v>
      </c>
      <c r="I143" s="76">
        <v>15283</v>
      </c>
      <c r="J143" s="76">
        <v>16308</v>
      </c>
      <c r="K143" s="52" t="s">
        <v>7</v>
      </c>
      <c r="L143" s="66">
        <f t="shared" si="6"/>
        <v>1</v>
      </c>
      <c r="M143" s="23">
        <f t="shared" si="7"/>
        <v>1373</v>
      </c>
      <c r="O143" s="65">
        <f t="shared" si="8"/>
        <v>0</v>
      </c>
    </row>
    <row r="144" spans="1:15" s="46" customFormat="1" x14ac:dyDescent="0.25">
      <c r="A144" s="52" t="s">
        <v>329</v>
      </c>
      <c r="B144" s="52" t="s">
        <v>32</v>
      </c>
      <c r="C144" s="76">
        <v>662</v>
      </c>
      <c r="D144" s="76">
        <v>630</v>
      </c>
      <c r="E144" s="52" t="s">
        <v>7</v>
      </c>
      <c r="F144" s="76">
        <v>657</v>
      </c>
      <c r="G144" s="76">
        <v>657</v>
      </c>
      <c r="H144" s="76">
        <v>657</v>
      </c>
      <c r="I144" s="76">
        <v>630</v>
      </c>
      <c r="J144" s="76">
        <v>948.1</v>
      </c>
      <c r="K144" s="52" t="s">
        <v>7</v>
      </c>
      <c r="L144" s="66">
        <f t="shared" si="6"/>
        <v>1</v>
      </c>
      <c r="M144" s="23">
        <f t="shared" si="7"/>
        <v>-27</v>
      </c>
      <c r="O144" s="65">
        <f t="shared" si="8"/>
        <v>0</v>
      </c>
    </row>
    <row r="145" spans="1:15" s="46" customFormat="1" x14ac:dyDescent="0.25">
      <c r="A145" s="52" t="s">
        <v>330</v>
      </c>
      <c r="B145" s="52" t="s">
        <v>885</v>
      </c>
      <c r="C145" s="76">
        <v>7350</v>
      </c>
      <c r="D145" s="52" t="s">
        <v>7</v>
      </c>
      <c r="E145" s="52" t="s">
        <v>7</v>
      </c>
      <c r="F145" s="76">
        <v>3567.86</v>
      </c>
      <c r="G145" s="76">
        <v>7300</v>
      </c>
      <c r="H145" s="76">
        <v>7350</v>
      </c>
      <c r="I145" s="76">
        <v>13057.91</v>
      </c>
      <c r="J145" s="76">
        <v>8299.99</v>
      </c>
      <c r="K145" s="52" t="s">
        <v>7</v>
      </c>
      <c r="L145" s="66">
        <f t="shared" si="6"/>
        <v>0.48874794520547948</v>
      </c>
      <c r="M145" s="23" t="e">
        <f t="shared" si="7"/>
        <v>#VALUE!</v>
      </c>
      <c r="O145" s="65">
        <f t="shared" si="8"/>
        <v>3782.14</v>
      </c>
    </row>
    <row r="146" spans="1:15" s="46" customFormat="1" x14ac:dyDescent="0.25">
      <c r="A146" s="52" t="s">
        <v>331</v>
      </c>
      <c r="B146" s="52" t="s">
        <v>33</v>
      </c>
      <c r="C146" s="76">
        <v>200</v>
      </c>
      <c r="D146" s="76">
        <v>200</v>
      </c>
      <c r="E146" s="52" t="s">
        <v>7</v>
      </c>
      <c r="F146" s="76">
        <v>50.97</v>
      </c>
      <c r="G146" s="76">
        <v>200</v>
      </c>
      <c r="H146" s="76">
        <v>200</v>
      </c>
      <c r="I146" s="76">
        <v>73.56</v>
      </c>
      <c r="J146" s="76">
        <v>53</v>
      </c>
      <c r="K146" s="52" t="s">
        <v>7</v>
      </c>
      <c r="L146" s="66">
        <f t="shared" si="6"/>
        <v>0.25485000000000002</v>
      </c>
      <c r="M146" s="23">
        <f t="shared" si="7"/>
        <v>0</v>
      </c>
      <c r="O146" s="65">
        <f t="shared" si="8"/>
        <v>149.03</v>
      </c>
    </row>
    <row r="147" spans="1:15" s="46" customFormat="1" x14ac:dyDescent="0.25">
      <c r="A147" s="52" t="s">
        <v>332</v>
      </c>
      <c r="B147" s="52" t="s">
        <v>72</v>
      </c>
      <c r="C147" s="76">
        <v>1000</v>
      </c>
      <c r="D147" s="76">
        <v>1000</v>
      </c>
      <c r="E147" s="52" t="s">
        <v>7</v>
      </c>
      <c r="F147" s="76">
        <v>299.89999999999998</v>
      </c>
      <c r="G147" s="76">
        <v>1000</v>
      </c>
      <c r="H147" s="76">
        <v>1000</v>
      </c>
      <c r="I147" s="76">
        <v>206.8</v>
      </c>
      <c r="J147" s="76">
        <v>647.59</v>
      </c>
      <c r="K147" s="76">
        <v>822</v>
      </c>
      <c r="L147" s="66">
        <f t="shared" si="6"/>
        <v>0.2999</v>
      </c>
      <c r="M147" s="23">
        <f t="shared" si="7"/>
        <v>0</v>
      </c>
      <c r="O147" s="65">
        <f t="shared" si="8"/>
        <v>700.1</v>
      </c>
    </row>
    <row r="148" spans="1:15" s="46" customFormat="1" x14ac:dyDescent="0.25">
      <c r="A148" s="52" t="s">
        <v>333</v>
      </c>
      <c r="B148" s="52" t="s">
        <v>243</v>
      </c>
      <c r="C148" s="76">
        <v>12000</v>
      </c>
      <c r="D148" s="76">
        <v>12000</v>
      </c>
      <c r="E148" s="52" t="s">
        <v>7</v>
      </c>
      <c r="F148" s="76">
        <v>6278.07</v>
      </c>
      <c r="G148" s="76">
        <v>7500</v>
      </c>
      <c r="H148" s="76">
        <v>9500</v>
      </c>
      <c r="I148" s="76">
        <v>6355.9</v>
      </c>
      <c r="J148" s="76">
        <v>6745.44</v>
      </c>
      <c r="K148" s="76">
        <v>15556.59</v>
      </c>
      <c r="L148" s="66">
        <f t="shared" si="6"/>
        <v>0.83707599999999993</v>
      </c>
      <c r="M148" s="23">
        <f t="shared" si="7"/>
        <v>4500</v>
      </c>
      <c r="O148" s="65">
        <f t="shared" si="8"/>
        <v>3221.9300000000003</v>
      </c>
    </row>
    <row r="149" spans="1:15" s="46" customFormat="1" x14ac:dyDescent="0.25">
      <c r="A149" s="52" t="s">
        <v>334</v>
      </c>
      <c r="B149" s="52" t="s">
        <v>335</v>
      </c>
      <c r="C149" s="76">
        <v>16800</v>
      </c>
      <c r="D149" s="76">
        <v>16800</v>
      </c>
      <c r="E149" s="52" t="s">
        <v>7</v>
      </c>
      <c r="F149" s="76">
        <v>5964.64</v>
      </c>
      <c r="G149" s="76">
        <v>10500</v>
      </c>
      <c r="H149" s="76">
        <v>10500</v>
      </c>
      <c r="I149" s="76">
        <v>10291.09</v>
      </c>
      <c r="J149" s="76">
        <v>7457.21</v>
      </c>
      <c r="K149" s="76">
        <v>7041.73</v>
      </c>
      <c r="L149" s="66">
        <f t="shared" si="6"/>
        <v>0.56806095238095244</v>
      </c>
      <c r="M149" s="23">
        <f t="shared" si="7"/>
        <v>6300</v>
      </c>
      <c r="O149" s="65">
        <f t="shared" si="8"/>
        <v>4535.3599999999997</v>
      </c>
    </row>
    <row r="150" spans="1:15" s="46" customFormat="1" x14ac:dyDescent="0.25">
      <c r="A150" s="52" t="s">
        <v>336</v>
      </c>
      <c r="B150" s="52" t="s">
        <v>47</v>
      </c>
      <c r="C150" s="76">
        <v>2400</v>
      </c>
      <c r="D150" s="76">
        <v>2400</v>
      </c>
      <c r="E150" s="52" t="s">
        <v>7</v>
      </c>
      <c r="F150" s="76">
        <v>1424.77</v>
      </c>
      <c r="G150" s="76">
        <v>2000</v>
      </c>
      <c r="H150" s="76">
        <v>2100</v>
      </c>
      <c r="I150" s="76">
        <v>1503.52</v>
      </c>
      <c r="J150" s="76">
        <v>4327.92</v>
      </c>
      <c r="K150" s="76">
        <v>1512.38</v>
      </c>
      <c r="L150" s="66">
        <f t="shared" si="6"/>
        <v>0.71238500000000005</v>
      </c>
      <c r="M150" s="23">
        <f t="shared" si="7"/>
        <v>400</v>
      </c>
      <c r="O150" s="65">
        <f t="shared" si="8"/>
        <v>675.23</v>
      </c>
    </row>
    <row r="151" spans="1:15" s="46" customFormat="1" x14ac:dyDescent="0.25">
      <c r="A151" s="52" t="s">
        <v>337</v>
      </c>
      <c r="B151" s="52" t="s">
        <v>886</v>
      </c>
      <c r="C151" s="76">
        <v>250</v>
      </c>
      <c r="D151" s="76">
        <v>250</v>
      </c>
      <c r="E151" s="52" t="s">
        <v>7</v>
      </c>
      <c r="F151" s="76">
        <v>95.16</v>
      </c>
      <c r="G151" s="76">
        <v>250</v>
      </c>
      <c r="H151" s="76">
        <v>250</v>
      </c>
      <c r="I151" s="76">
        <v>290.10000000000002</v>
      </c>
      <c r="J151" s="76">
        <v>307.02</v>
      </c>
      <c r="K151" s="76">
        <v>76.8</v>
      </c>
      <c r="L151" s="66">
        <f t="shared" si="6"/>
        <v>0.38063999999999998</v>
      </c>
      <c r="M151" s="23">
        <f t="shared" si="7"/>
        <v>0</v>
      </c>
      <c r="O151" s="65">
        <f t="shared" si="8"/>
        <v>154.84</v>
      </c>
    </row>
    <row r="152" spans="1:15" s="46" customFormat="1" x14ac:dyDescent="0.25">
      <c r="A152" s="52" t="s">
        <v>338</v>
      </c>
      <c r="B152" s="52" t="s">
        <v>34</v>
      </c>
      <c r="C152" s="76">
        <v>3700</v>
      </c>
      <c r="D152" s="76">
        <v>3700</v>
      </c>
      <c r="E152" s="52" t="s">
        <v>7</v>
      </c>
      <c r="F152" s="76">
        <v>2669.24</v>
      </c>
      <c r="G152" s="76">
        <v>3500</v>
      </c>
      <c r="H152" s="76">
        <v>3800</v>
      </c>
      <c r="I152" s="76">
        <v>2919.71</v>
      </c>
      <c r="J152" s="76">
        <v>2189.58</v>
      </c>
      <c r="K152" s="76">
        <v>3441.75</v>
      </c>
      <c r="L152" s="66">
        <f t="shared" si="6"/>
        <v>0.76263999999999998</v>
      </c>
      <c r="M152" s="23">
        <f t="shared" si="7"/>
        <v>200</v>
      </c>
      <c r="O152" s="65">
        <f t="shared" si="8"/>
        <v>1130.7600000000002</v>
      </c>
    </row>
    <row r="153" spans="1:15" s="46" customFormat="1" x14ac:dyDescent="0.25">
      <c r="A153" s="52" t="s">
        <v>339</v>
      </c>
      <c r="B153" s="52" t="s">
        <v>48</v>
      </c>
      <c r="C153" s="76">
        <v>2000</v>
      </c>
      <c r="D153" s="76">
        <v>2000</v>
      </c>
      <c r="E153" s="52" t="s">
        <v>7</v>
      </c>
      <c r="F153" s="76">
        <v>1110.55</v>
      </c>
      <c r="G153" s="76">
        <v>2000</v>
      </c>
      <c r="H153" s="76">
        <v>2000</v>
      </c>
      <c r="I153" s="76">
        <v>868.63</v>
      </c>
      <c r="J153" s="76">
        <v>1152.8499999999999</v>
      </c>
      <c r="K153" s="76">
        <v>1938.38</v>
      </c>
      <c r="L153" s="66">
        <f t="shared" si="6"/>
        <v>0.55527499999999996</v>
      </c>
      <c r="M153" s="23">
        <f t="shared" si="7"/>
        <v>0</v>
      </c>
      <c r="O153" s="65">
        <f t="shared" si="8"/>
        <v>889.45</v>
      </c>
    </row>
    <row r="154" spans="1:15" s="46" customFormat="1" x14ac:dyDescent="0.25">
      <c r="A154" s="52" t="s">
        <v>340</v>
      </c>
      <c r="B154" s="52" t="s">
        <v>75</v>
      </c>
      <c r="C154" s="76">
        <v>2500</v>
      </c>
      <c r="D154" s="76">
        <v>2500</v>
      </c>
      <c r="E154" s="52" t="s">
        <v>7</v>
      </c>
      <c r="F154" s="52" t="s">
        <v>7</v>
      </c>
      <c r="G154" s="76">
        <v>2500</v>
      </c>
      <c r="H154" s="76">
        <v>2500</v>
      </c>
      <c r="I154" s="76">
        <v>1100.3900000000001</v>
      </c>
      <c r="J154" s="76">
        <v>1708.74</v>
      </c>
      <c r="K154" s="76">
        <v>2158.42</v>
      </c>
      <c r="L154" s="66" t="e">
        <f t="shared" si="6"/>
        <v>#VALUE!</v>
      </c>
      <c r="M154" s="23">
        <f t="shared" si="7"/>
        <v>0</v>
      </c>
      <c r="O154" s="65" t="e">
        <f t="shared" si="8"/>
        <v>#VALUE!</v>
      </c>
    </row>
    <row r="155" spans="1:15" s="46" customFormat="1" x14ac:dyDescent="0.25">
      <c r="A155" s="52" t="s">
        <v>341</v>
      </c>
      <c r="B155" s="52" t="s">
        <v>35</v>
      </c>
      <c r="C155" s="76">
        <v>1500</v>
      </c>
      <c r="D155" s="76">
        <v>1500</v>
      </c>
      <c r="E155" s="52" t="s">
        <v>7</v>
      </c>
      <c r="F155" s="76">
        <v>565.09</v>
      </c>
      <c r="G155" s="76">
        <v>1500</v>
      </c>
      <c r="H155" s="76">
        <v>1500</v>
      </c>
      <c r="I155" s="76">
        <v>1423.55</v>
      </c>
      <c r="J155" s="76">
        <v>1709.51</v>
      </c>
      <c r="K155" s="76">
        <v>797.16</v>
      </c>
      <c r="L155" s="66">
        <f t="shared" si="6"/>
        <v>0.37672666666666671</v>
      </c>
      <c r="M155" s="23">
        <f t="shared" si="7"/>
        <v>0</v>
      </c>
      <c r="O155" s="65">
        <f t="shared" si="8"/>
        <v>934.91</v>
      </c>
    </row>
    <row r="156" spans="1:15" s="46" customFormat="1" x14ac:dyDescent="0.25">
      <c r="A156" s="52" t="s">
        <v>342</v>
      </c>
      <c r="B156" s="52" t="s">
        <v>910</v>
      </c>
      <c r="C156" s="76">
        <v>490000</v>
      </c>
      <c r="D156" s="76">
        <v>550000</v>
      </c>
      <c r="E156" s="52" t="s">
        <v>7</v>
      </c>
      <c r="F156" s="76">
        <v>320482.23</v>
      </c>
      <c r="G156" s="76">
        <v>490000</v>
      </c>
      <c r="H156" s="76">
        <v>490000</v>
      </c>
      <c r="I156" s="76">
        <v>535595.96</v>
      </c>
      <c r="J156" s="76">
        <v>536688.76</v>
      </c>
      <c r="K156" s="76">
        <v>519557.48</v>
      </c>
      <c r="L156" s="66">
        <f t="shared" si="6"/>
        <v>0.65404536734693874</v>
      </c>
      <c r="M156" s="23">
        <f t="shared" si="7"/>
        <v>60000</v>
      </c>
      <c r="O156" s="65">
        <f t="shared" si="8"/>
        <v>169517.77000000002</v>
      </c>
    </row>
    <row r="157" spans="1:15" s="46" customFormat="1" x14ac:dyDescent="0.25">
      <c r="A157" s="52" t="s">
        <v>1030</v>
      </c>
      <c r="B157" s="52" t="s">
        <v>1031</v>
      </c>
      <c r="C157" s="52" t="s">
        <v>7</v>
      </c>
      <c r="D157" s="76">
        <v>20000</v>
      </c>
      <c r="E157" s="52" t="s">
        <v>7</v>
      </c>
      <c r="F157" s="52" t="s">
        <v>7</v>
      </c>
      <c r="G157" s="52" t="s">
        <v>7</v>
      </c>
      <c r="H157" s="52" t="s">
        <v>7</v>
      </c>
      <c r="I157" s="52" t="s">
        <v>7</v>
      </c>
      <c r="J157" s="52" t="s">
        <v>7</v>
      </c>
      <c r="K157" s="52" t="s">
        <v>7</v>
      </c>
      <c r="L157" s="71" t="e">
        <f t="shared" si="6"/>
        <v>#VALUE!</v>
      </c>
      <c r="M157" s="70" t="e">
        <f t="shared" si="7"/>
        <v>#VALUE!</v>
      </c>
      <c r="O157" s="65" t="e">
        <f t="shared" si="8"/>
        <v>#VALUE!</v>
      </c>
    </row>
    <row r="158" spans="1:15" s="46" customFormat="1" x14ac:dyDescent="0.25">
      <c r="A158" s="52" t="s">
        <v>343</v>
      </c>
      <c r="B158" s="52" t="s">
        <v>94</v>
      </c>
      <c r="C158" s="76">
        <v>13000</v>
      </c>
      <c r="D158" s="76">
        <v>13000</v>
      </c>
      <c r="E158" s="52" t="s">
        <v>7</v>
      </c>
      <c r="F158" s="76">
        <v>3190</v>
      </c>
      <c r="G158" s="76">
        <v>13000</v>
      </c>
      <c r="H158" s="76">
        <v>13000</v>
      </c>
      <c r="I158" s="52" t="s">
        <v>7</v>
      </c>
      <c r="J158" s="76">
        <v>2210</v>
      </c>
      <c r="K158" s="76">
        <v>6426.58</v>
      </c>
      <c r="L158" s="66">
        <f t="shared" si="6"/>
        <v>0.2453846153846154</v>
      </c>
      <c r="M158" s="23">
        <f t="shared" si="7"/>
        <v>0</v>
      </c>
      <c r="O158" s="65">
        <f t="shared" si="8"/>
        <v>9810</v>
      </c>
    </row>
    <row r="159" spans="1:15" s="46" customFormat="1" x14ac:dyDescent="0.25">
      <c r="A159" s="52" t="s">
        <v>911</v>
      </c>
      <c r="B159" s="52" t="s">
        <v>94</v>
      </c>
      <c r="C159" s="76">
        <v>62800.87</v>
      </c>
      <c r="D159" s="76">
        <v>62800.87</v>
      </c>
      <c r="E159" s="52" t="s">
        <v>7</v>
      </c>
      <c r="F159" s="76">
        <v>29036.63</v>
      </c>
      <c r="G159" s="52" t="s">
        <v>7</v>
      </c>
      <c r="H159" s="52" t="s">
        <v>7</v>
      </c>
      <c r="I159" s="52" t="s">
        <v>7</v>
      </c>
      <c r="J159" s="52" t="s">
        <v>7</v>
      </c>
      <c r="K159" s="52" t="s">
        <v>7</v>
      </c>
      <c r="L159" s="66" t="e">
        <f t="shared" si="6"/>
        <v>#VALUE!</v>
      </c>
      <c r="M159" s="23" t="e">
        <f t="shared" si="7"/>
        <v>#VALUE!</v>
      </c>
      <c r="O159" s="65" t="e">
        <f t="shared" si="8"/>
        <v>#VALUE!</v>
      </c>
    </row>
    <row r="160" spans="1:15" s="46" customFormat="1" x14ac:dyDescent="0.25">
      <c r="A160" s="52" t="s">
        <v>344</v>
      </c>
      <c r="B160" s="52" t="s">
        <v>888</v>
      </c>
      <c r="C160" s="76">
        <v>500</v>
      </c>
      <c r="D160" s="76">
        <v>500</v>
      </c>
      <c r="E160" s="52" t="s">
        <v>7</v>
      </c>
      <c r="F160" s="52" t="s">
        <v>7</v>
      </c>
      <c r="G160" s="76">
        <v>500</v>
      </c>
      <c r="H160" s="76">
        <v>500</v>
      </c>
      <c r="I160" s="52" t="s">
        <v>7</v>
      </c>
      <c r="J160" s="52" t="s">
        <v>7</v>
      </c>
      <c r="K160" s="52" t="s">
        <v>7</v>
      </c>
      <c r="L160" s="66" t="e">
        <f t="shared" si="6"/>
        <v>#VALUE!</v>
      </c>
      <c r="M160" s="23">
        <f t="shared" si="7"/>
        <v>0</v>
      </c>
      <c r="O160" s="65" t="e">
        <f t="shared" si="8"/>
        <v>#VALUE!</v>
      </c>
    </row>
    <row r="161" spans="1:15" s="46" customFormat="1" x14ac:dyDescent="0.25">
      <c r="A161" s="52" t="s">
        <v>345</v>
      </c>
      <c r="B161" s="52" t="s">
        <v>889</v>
      </c>
      <c r="C161" s="76">
        <v>2500</v>
      </c>
      <c r="D161" s="76">
        <v>2500</v>
      </c>
      <c r="E161" s="52" t="s">
        <v>7</v>
      </c>
      <c r="F161" s="76">
        <v>277.10000000000002</v>
      </c>
      <c r="G161" s="76">
        <v>2500</v>
      </c>
      <c r="H161" s="76">
        <v>2500</v>
      </c>
      <c r="I161" s="76">
        <v>90</v>
      </c>
      <c r="J161" s="76">
        <v>162.5</v>
      </c>
      <c r="K161" s="76">
        <v>156</v>
      </c>
      <c r="L161" s="66">
        <f t="shared" si="6"/>
        <v>0.11084000000000001</v>
      </c>
      <c r="M161" s="23">
        <f t="shared" si="7"/>
        <v>0</v>
      </c>
      <c r="O161" s="65">
        <f t="shared" si="8"/>
        <v>2222.9</v>
      </c>
    </row>
    <row r="162" spans="1:15" s="46" customFormat="1" x14ac:dyDescent="0.25">
      <c r="A162" s="52" t="s">
        <v>346</v>
      </c>
      <c r="B162" s="52" t="s">
        <v>912</v>
      </c>
      <c r="C162" s="76">
        <v>5000</v>
      </c>
      <c r="D162" s="76">
        <v>5000</v>
      </c>
      <c r="E162" s="52" t="s">
        <v>7</v>
      </c>
      <c r="F162" s="76">
        <v>4305</v>
      </c>
      <c r="G162" s="76">
        <v>5000</v>
      </c>
      <c r="H162" s="76">
        <v>5000</v>
      </c>
      <c r="I162" s="76">
        <v>27965</v>
      </c>
      <c r="J162" s="76">
        <v>12757.5</v>
      </c>
      <c r="K162" s="76">
        <v>17393.25</v>
      </c>
      <c r="L162" s="66">
        <f t="shared" si="6"/>
        <v>0.86099999999999999</v>
      </c>
      <c r="M162" s="23">
        <f t="shared" si="7"/>
        <v>0</v>
      </c>
      <c r="O162" s="65">
        <f t="shared" si="8"/>
        <v>695</v>
      </c>
    </row>
    <row r="163" spans="1:15" s="46" customFormat="1" x14ac:dyDescent="0.25">
      <c r="A163" s="52" t="s">
        <v>347</v>
      </c>
      <c r="B163" s="52" t="s">
        <v>891</v>
      </c>
      <c r="C163" s="76">
        <v>3200</v>
      </c>
      <c r="D163" s="76">
        <v>3200</v>
      </c>
      <c r="E163" s="52" t="s">
        <v>7</v>
      </c>
      <c r="F163" s="76">
        <v>2304.9</v>
      </c>
      <c r="G163" s="76">
        <v>3200</v>
      </c>
      <c r="H163" s="76">
        <v>3200</v>
      </c>
      <c r="I163" s="76">
        <v>4645.3599999999997</v>
      </c>
      <c r="J163" s="76">
        <v>3320.23</v>
      </c>
      <c r="K163" s="76">
        <v>2853.89</v>
      </c>
      <c r="L163" s="66">
        <f t="shared" si="6"/>
        <v>0.72028124999999998</v>
      </c>
      <c r="M163" s="23">
        <f t="shared" si="7"/>
        <v>0</v>
      </c>
      <c r="O163" s="65">
        <f t="shared" si="8"/>
        <v>895.09999999999991</v>
      </c>
    </row>
    <row r="164" spans="1:15" s="46" customFormat="1" x14ac:dyDescent="0.25">
      <c r="A164" s="52" t="s">
        <v>348</v>
      </c>
      <c r="B164" s="52" t="s">
        <v>893</v>
      </c>
      <c r="C164" s="76">
        <v>65000</v>
      </c>
      <c r="D164" s="76">
        <v>67000</v>
      </c>
      <c r="E164" s="52" t="s">
        <v>7</v>
      </c>
      <c r="F164" s="76">
        <v>40100.21</v>
      </c>
      <c r="G164" s="76">
        <v>61000</v>
      </c>
      <c r="H164" s="76">
        <v>61000</v>
      </c>
      <c r="I164" s="76">
        <v>67267.08</v>
      </c>
      <c r="J164" s="76">
        <v>67733.919999999998</v>
      </c>
      <c r="K164" s="76">
        <v>74175.39</v>
      </c>
      <c r="L164" s="66">
        <f t="shared" si="6"/>
        <v>0.65738049180327862</v>
      </c>
      <c r="M164" s="23">
        <f t="shared" si="7"/>
        <v>6000</v>
      </c>
      <c r="O164" s="65">
        <f t="shared" si="8"/>
        <v>20899.79</v>
      </c>
    </row>
    <row r="165" spans="1:15" s="46" customFormat="1" x14ac:dyDescent="0.25">
      <c r="A165" s="52" t="s">
        <v>349</v>
      </c>
      <c r="B165" s="52" t="s">
        <v>894</v>
      </c>
      <c r="C165" s="76">
        <v>1000</v>
      </c>
      <c r="D165" s="76">
        <v>1000</v>
      </c>
      <c r="E165" s="52" t="s">
        <v>7</v>
      </c>
      <c r="F165" s="52" t="s">
        <v>7</v>
      </c>
      <c r="G165" s="76">
        <v>1000</v>
      </c>
      <c r="H165" s="76">
        <v>1000</v>
      </c>
      <c r="I165" s="52" t="s">
        <v>7</v>
      </c>
      <c r="J165" s="76">
        <v>5.89</v>
      </c>
      <c r="K165" s="52" t="s">
        <v>7</v>
      </c>
      <c r="L165" s="66" t="e">
        <f t="shared" si="6"/>
        <v>#VALUE!</v>
      </c>
      <c r="M165" s="23">
        <f t="shared" si="7"/>
        <v>0</v>
      </c>
      <c r="O165" s="65" t="e">
        <f t="shared" si="8"/>
        <v>#VALUE!</v>
      </c>
    </row>
    <row r="166" spans="1:15" s="46" customFormat="1" x14ac:dyDescent="0.25">
      <c r="A166" s="52" t="s">
        <v>350</v>
      </c>
      <c r="B166" s="52" t="s">
        <v>42</v>
      </c>
      <c r="C166" s="52" t="s">
        <v>7</v>
      </c>
      <c r="D166" s="52" t="s">
        <v>7</v>
      </c>
      <c r="E166" s="52" t="s">
        <v>7</v>
      </c>
      <c r="F166" s="76">
        <v>431.64</v>
      </c>
      <c r="G166" s="52" t="s">
        <v>7</v>
      </c>
      <c r="H166" s="52" t="s">
        <v>7</v>
      </c>
      <c r="I166" s="52" t="s">
        <v>7</v>
      </c>
      <c r="J166" s="52" t="s">
        <v>7</v>
      </c>
      <c r="K166" s="52" t="s">
        <v>7</v>
      </c>
      <c r="L166" s="66" t="e">
        <f t="shared" si="6"/>
        <v>#VALUE!</v>
      </c>
      <c r="M166" s="23" t="e">
        <f t="shared" si="7"/>
        <v>#VALUE!</v>
      </c>
      <c r="O166" s="65" t="e">
        <f t="shared" si="8"/>
        <v>#VALUE!</v>
      </c>
    </row>
    <row r="167" spans="1:15" s="46" customFormat="1" x14ac:dyDescent="0.25">
      <c r="A167" s="52" t="s">
        <v>351</v>
      </c>
      <c r="B167" s="52" t="s">
        <v>895</v>
      </c>
      <c r="C167" s="76">
        <v>800</v>
      </c>
      <c r="D167" s="76">
        <v>800</v>
      </c>
      <c r="E167" s="52" t="s">
        <v>7</v>
      </c>
      <c r="F167" s="76">
        <v>226.5</v>
      </c>
      <c r="G167" s="76">
        <v>800</v>
      </c>
      <c r="H167" s="76">
        <v>700</v>
      </c>
      <c r="I167" s="76">
        <v>372.3</v>
      </c>
      <c r="J167" s="76">
        <v>494.55</v>
      </c>
      <c r="K167" s="76">
        <v>440.97</v>
      </c>
      <c r="L167" s="66">
        <f t="shared" si="6"/>
        <v>0.28312500000000002</v>
      </c>
      <c r="M167" s="23">
        <f t="shared" si="7"/>
        <v>0</v>
      </c>
      <c r="O167" s="65">
        <f t="shared" si="8"/>
        <v>473.5</v>
      </c>
    </row>
    <row r="168" spans="1:15" s="46" customFormat="1" x14ac:dyDescent="0.25">
      <c r="A168" s="52" t="s">
        <v>352</v>
      </c>
      <c r="B168" s="52" t="s">
        <v>37</v>
      </c>
      <c r="C168" s="76">
        <v>200</v>
      </c>
      <c r="D168" s="76">
        <v>200</v>
      </c>
      <c r="E168" s="52" t="s">
        <v>7</v>
      </c>
      <c r="F168" s="52" t="s">
        <v>7</v>
      </c>
      <c r="G168" s="76">
        <v>200</v>
      </c>
      <c r="H168" s="76">
        <v>200</v>
      </c>
      <c r="I168" s="52" t="s">
        <v>7</v>
      </c>
      <c r="J168" s="52" t="s">
        <v>7</v>
      </c>
      <c r="K168" s="52" t="s">
        <v>7</v>
      </c>
      <c r="L168" s="66" t="e">
        <f t="shared" si="6"/>
        <v>#VALUE!</v>
      </c>
      <c r="M168" s="23">
        <f t="shared" si="7"/>
        <v>0</v>
      </c>
      <c r="O168" s="65" t="e">
        <f t="shared" si="8"/>
        <v>#VALUE!</v>
      </c>
    </row>
    <row r="169" spans="1:15" s="46" customFormat="1" x14ac:dyDescent="0.25">
      <c r="A169" s="52" t="s">
        <v>353</v>
      </c>
      <c r="B169" s="52" t="s">
        <v>1011</v>
      </c>
      <c r="C169" s="76">
        <v>4000</v>
      </c>
      <c r="D169" s="76">
        <v>4000</v>
      </c>
      <c r="E169" s="52" t="s">
        <v>7</v>
      </c>
      <c r="F169" s="76">
        <v>340</v>
      </c>
      <c r="G169" s="76">
        <v>4000</v>
      </c>
      <c r="H169" s="76">
        <v>2000</v>
      </c>
      <c r="I169" s="76">
        <v>585</v>
      </c>
      <c r="J169" s="76">
        <v>1370</v>
      </c>
      <c r="K169" s="76">
        <v>958.2</v>
      </c>
      <c r="L169" s="66">
        <f t="shared" si="6"/>
        <v>8.5000000000000006E-2</v>
      </c>
      <c r="M169" s="23">
        <f t="shared" si="7"/>
        <v>0</v>
      </c>
      <c r="O169" s="65">
        <f t="shared" si="8"/>
        <v>1660</v>
      </c>
    </row>
    <row r="170" spans="1:15" s="46" customFormat="1" x14ac:dyDescent="0.25">
      <c r="A170" s="52" t="s">
        <v>354</v>
      </c>
      <c r="B170" s="52" t="s">
        <v>49</v>
      </c>
      <c r="C170" s="52" t="s">
        <v>7</v>
      </c>
      <c r="D170" s="52" t="s">
        <v>7</v>
      </c>
      <c r="E170" s="52" t="s">
        <v>7</v>
      </c>
      <c r="F170" s="52" t="s">
        <v>7</v>
      </c>
      <c r="G170" s="52" t="s">
        <v>7</v>
      </c>
      <c r="H170" s="52" t="s">
        <v>7</v>
      </c>
      <c r="I170" s="52" t="s">
        <v>7</v>
      </c>
      <c r="J170" s="52" t="s">
        <v>7</v>
      </c>
      <c r="K170" s="76">
        <v>2171</v>
      </c>
      <c r="L170" s="66" t="e">
        <f t="shared" si="6"/>
        <v>#VALUE!</v>
      </c>
      <c r="M170" s="23" t="e">
        <f t="shared" si="7"/>
        <v>#VALUE!</v>
      </c>
      <c r="O170" s="65" t="e">
        <f t="shared" si="8"/>
        <v>#VALUE!</v>
      </c>
    </row>
    <row r="171" spans="1:15" s="46" customFormat="1" x14ac:dyDescent="0.25">
      <c r="A171" s="52" t="s">
        <v>355</v>
      </c>
      <c r="B171" s="52" t="s">
        <v>897</v>
      </c>
      <c r="C171" s="52" t="s">
        <v>7</v>
      </c>
      <c r="D171" s="52" t="s">
        <v>7</v>
      </c>
      <c r="E171" s="52" t="s">
        <v>7</v>
      </c>
      <c r="F171" s="76">
        <v>9536.7999999999993</v>
      </c>
      <c r="G171" s="52" t="s">
        <v>7</v>
      </c>
      <c r="H171" s="76">
        <v>149297</v>
      </c>
      <c r="I171" s="52" t="s">
        <v>7</v>
      </c>
      <c r="J171" s="76">
        <v>194681.43</v>
      </c>
      <c r="K171" s="52" t="s">
        <v>7</v>
      </c>
      <c r="L171" s="66" t="e">
        <f t="shared" si="6"/>
        <v>#VALUE!</v>
      </c>
      <c r="M171" s="23" t="e">
        <f t="shared" si="7"/>
        <v>#VALUE!</v>
      </c>
      <c r="O171" s="65">
        <f t="shared" si="8"/>
        <v>139760.20000000001</v>
      </c>
    </row>
    <row r="172" spans="1:15" s="46" customFormat="1" x14ac:dyDescent="0.25">
      <c r="A172" s="52" t="s">
        <v>356</v>
      </c>
      <c r="B172" s="52" t="s">
        <v>39</v>
      </c>
      <c r="C172" s="76">
        <v>5000</v>
      </c>
      <c r="D172" s="76">
        <v>5000</v>
      </c>
      <c r="E172" s="52" t="s">
        <v>7</v>
      </c>
      <c r="F172" s="76">
        <v>1367.52</v>
      </c>
      <c r="G172" s="76">
        <v>5000</v>
      </c>
      <c r="H172" s="76">
        <v>5000</v>
      </c>
      <c r="I172" s="76">
        <v>2847.78</v>
      </c>
      <c r="J172" s="76">
        <v>6325.4</v>
      </c>
      <c r="K172" s="76">
        <v>4170</v>
      </c>
      <c r="L172" s="66">
        <f t="shared" si="6"/>
        <v>0.27350399999999997</v>
      </c>
      <c r="M172" s="23">
        <f t="shared" si="7"/>
        <v>0</v>
      </c>
      <c r="O172" s="65">
        <f t="shared" si="8"/>
        <v>3632.48</v>
      </c>
    </row>
    <row r="173" spans="1:15" s="46" customFormat="1" x14ac:dyDescent="0.25">
      <c r="A173" s="52" t="s">
        <v>357</v>
      </c>
      <c r="B173" s="52" t="s">
        <v>53</v>
      </c>
      <c r="C173" s="76">
        <v>6000</v>
      </c>
      <c r="D173" s="76">
        <v>5500</v>
      </c>
      <c r="E173" s="52" t="s">
        <v>7</v>
      </c>
      <c r="F173" s="76">
        <v>2477.5500000000002</v>
      </c>
      <c r="G173" s="76">
        <v>5000</v>
      </c>
      <c r="H173" s="76">
        <v>4000</v>
      </c>
      <c r="I173" s="76">
        <v>4900</v>
      </c>
      <c r="J173" s="76">
        <v>4500</v>
      </c>
      <c r="K173" s="52" t="s">
        <v>7</v>
      </c>
      <c r="L173" s="66">
        <f t="shared" si="6"/>
        <v>0.49551000000000006</v>
      </c>
      <c r="M173" s="23">
        <f t="shared" si="7"/>
        <v>500</v>
      </c>
      <c r="O173" s="65">
        <f t="shared" si="8"/>
        <v>1522.4499999999998</v>
      </c>
    </row>
    <row r="174" spans="1:15" s="46" customFormat="1" x14ac:dyDescent="0.25">
      <c r="A174" s="52" t="s">
        <v>358</v>
      </c>
      <c r="B174" s="52" t="s">
        <v>898</v>
      </c>
      <c r="C174" s="76">
        <v>6000</v>
      </c>
      <c r="D174" s="76">
        <v>6000</v>
      </c>
      <c r="E174" s="52" t="s">
        <v>7</v>
      </c>
      <c r="F174" s="76">
        <v>3650.08</v>
      </c>
      <c r="G174" s="76">
        <v>5000</v>
      </c>
      <c r="H174" s="76">
        <v>4000</v>
      </c>
      <c r="I174" s="76">
        <v>2534.29</v>
      </c>
      <c r="J174" s="76">
        <v>8828.35</v>
      </c>
      <c r="K174" s="76">
        <v>3338</v>
      </c>
      <c r="L174" s="66">
        <f t="shared" si="6"/>
        <v>0.730016</v>
      </c>
      <c r="M174" s="23">
        <f t="shared" si="7"/>
        <v>1000</v>
      </c>
      <c r="O174" s="65">
        <f t="shared" si="8"/>
        <v>349.92000000000007</v>
      </c>
    </row>
    <row r="175" spans="1:15" s="46" customFormat="1" x14ac:dyDescent="0.25">
      <c r="A175" s="52" t="s">
        <v>359</v>
      </c>
      <c r="B175" s="52" t="s">
        <v>909</v>
      </c>
      <c r="C175" s="76">
        <v>19500</v>
      </c>
      <c r="D175" s="76">
        <v>19500</v>
      </c>
      <c r="E175" s="52" t="s">
        <v>7</v>
      </c>
      <c r="F175" s="76">
        <v>14953.74</v>
      </c>
      <c r="G175" s="76">
        <v>19500</v>
      </c>
      <c r="H175" s="76">
        <v>19500</v>
      </c>
      <c r="I175" s="76">
        <v>17783.23</v>
      </c>
      <c r="J175" s="76">
        <v>19861.63</v>
      </c>
      <c r="K175" s="76">
        <v>18385.47</v>
      </c>
      <c r="L175" s="66">
        <f t="shared" si="6"/>
        <v>0.76685846153846149</v>
      </c>
      <c r="M175" s="23">
        <f t="shared" si="7"/>
        <v>0</v>
      </c>
      <c r="O175" s="65">
        <f t="shared" si="8"/>
        <v>4546.26</v>
      </c>
    </row>
    <row r="176" spans="1:15" s="46" customFormat="1" x14ac:dyDescent="0.25">
      <c r="A176" s="52" t="s">
        <v>360</v>
      </c>
      <c r="B176" s="52" t="s">
        <v>40</v>
      </c>
      <c r="C176" s="76">
        <v>15000</v>
      </c>
      <c r="D176" s="76">
        <v>10000</v>
      </c>
      <c r="E176" s="52" t="s">
        <v>7</v>
      </c>
      <c r="F176" s="76">
        <v>18233.63</v>
      </c>
      <c r="G176" s="76">
        <v>10000</v>
      </c>
      <c r="H176" s="76">
        <v>23000</v>
      </c>
      <c r="I176" s="76">
        <v>8383.2900000000009</v>
      </c>
      <c r="J176" s="76">
        <v>22162.53</v>
      </c>
      <c r="K176" s="76">
        <v>22099.69</v>
      </c>
      <c r="L176" s="66">
        <f t="shared" si="6"/>
        <v>1.8233630000000001</v>
      </c>
      <c r="M176" s="23">
        <f t="shared" si="7"/>
        <v>0</v>
      </c>
      <c r="O176" s="65">
        <f t="shared" si="8"/>
        <v>4766.369999999999</v>
      </c>
    </row>
    <row r="177" spans="1:15" s="46" customFormat="1" x14ac:dyDescent="0.25">
      <c r="A177" s="52" t="s">
        <v>361</v>
      </c>
      <c r="B177" s="52" t="s">
        <v>900</v>
      </c>
      <c r="C177" s="76">
        <v>3000</v>
      </c>
      <c r="D177" s="76">
        <v>3000</v>
      </c>
      <c r="E177" s="52" t="s">
        <v>7</v>
      </c>
      <c r="F177" s="76">
        <v>2977.45</v>
      </c>
      <c r="G177" s="76">
        <v>2500</v>
      </c>
      <c r="H177" s="76">
        <v>4200</v>
      </c>
      <c r="I177" s="76">
        <v>1730.86</v>
      </c>
      <c r="J177" s="76">
        <v>11331.09</v>
      </c>
      <c r="K177" s="76">
        <v>11266.94</v>
      </c>
      <c r="L177" s="66">
        <f t="shared" si="6"/>
        <v>1.1909799999999999</v>
      </c>
      <c r="M177" s="23">
        <f t="shared" si="7"/>
        <v>500</v>
      </c>
      <c r="O177" s="65">
        <f t="shared" si="8"/>
        <v>1222.5500000000002</v>
      </c>
    </row>
    <row r="178" spans="1:15" s="46" customFormat="1" x14ac:dyDescent="0.25">
      <c r="A178" s="52" t="s">
        <v>362</v>
      </c>
      <c r="B178" s="52" t="s">
        <v>363</v>
      </c>
      <c r="C178" s="52" t="s">
        <v>7</v>
      </c>
      <c r="D178" s="52" t="s">
        <v>7</v>
      </c>
      <c r="E178" s="52" t="s">
        <v>7</v>
      </c>
      <c r="F178" s="52" t="s">
        <v>7</v>
      </c>
      <c r="G178" s="52" t="s">
        <v>7</v>
      </c>
      <c r="H178" s="52" t="s">
        <v>7</v>
      </c>
      <c r="I178" s="76">
        <v>849.65</v>
      </c>
      <c r="J178" s="76">
        <v>20448.8</v>
      </c>
      <c r="K178" s="76">
        <v>31930.22</v>
      </c>
      <c r="L178" s="66" t="e">
        <f t="shared" si="6"/>
        <v>#VALUE!</v>
      </c>
      <c r="M178" s="23" t="e">
        <f t="shared" si="7"/>
        <v>#VALUE!</v>
      </c>
      <c r="O178" s="65" t="e">
        <f t="shared" si="8"/>
        <v>#VALUE!</v>
      </c>
    </row>
    <row r="179" spans="1:15" s="46" customFormat="1" x14ac:dyDescent="0.25">
      <c r="A179" s="52" t="s">
        <v>364</v>
      </c>
      <c r="B179" s="52" t="s">
        <v>54</v>
      </c>
      <c r="C179" s="76">
        <v>15000</v>
      </c>
      <c r="D179" s="76">
        <v>15000</v>
      </c>
      <c r="E179" s="52" t="s">
        <v>7</v>
      </c>
      <c r="F179" s="52" t="s">
        <v>7</v>
      </c>
      <c r="G179" s="76">
        <v>15000</v>
      </c>
      <c r="H179" s="76">
        <v>15000</v>
      </c>
      <c r="I179" s="76">
        <v>3539.99</v>
      </c>
      <c r="J179" s="76">
        <v>9443.7099999999991</v>
      </c>
      <c r="K179" s="52" t="s">
        <v>7</v>
      </c>
      <c r="L179" s="66" t="e">
        <f t="shared" si="6"/>
        <v>#VALUE!</v>
      </c>
      <c r="M179" s="23">
        <f t="shared" si="7"/>
        <v>0</v>
      </c>
      <c r="O179" s="65" t="e">
        <f t="shared" si="8"/>
        <v>#VALUE!</v>
      </c>
    </row>
    <row r="180" spans="1:15" s="46" customFormat="1" x14ac:dyDescent="0.25">
      <c r="A180" s="52" t="s">
        <v>365</v>
      </c>
      <c r="B180" s="52" t="s">
        <v>55</v>
      </c>
      <c r="C180" s="76">
        <v>7500</v>
      </c>
      <c r="D180" s="76">
        <v>7500</v>
      </c>
      <c r="E180" s="52" t="s">
        <v>7</v>
      </c>
      <c r="F180" s="52" t="s">
        <v>7</v>
      </c>
      <c r="G180" s="76">
        <v>7500</v>
      </c>
      <c r="H180" s="76">
        <v>6000</v>
      </c>
      <c r="I180" s="76">
        <v>1700</v>
      </c>
      <c r="J180" s="76">
        <v>3334.83</v>
      </c>
      <c r="K180" s="52" t="s">
        <v>7</v>
      </c>
      <c r="L180" s="66" t="e">
        <f t="shared" si="6"/>
        <v>#VALUE!</v>
      </c>
      <c r="M180" s="23">
        <f t="shared" si="7"/>
        <v>0</v>
      </c>
      <c r="O180" s="65" t="e">
        <f t="shared" si="8"/>
        <v>#VALUE!</v>
      </c>
    </row>
    <row r="181" spans="1:15" s="46" customFormat="1" x14ac:dyDescent="0.25">
      <c r="A181" s="52" t="s">
        <v>366</v>
      </c>
      <c r="B181" s="52" t="s">
        <v>51</v>
      </c>
      <c r="C181" s="76">
        <v>2000</v>
      </c>
      <c r="D181" s="76">
        <v>2000</v>
      </c>
      <c r="E181" s="52" t="s">
        <v>7</v>
      </c>
      <c r="F181" s="76">
        <v>1689.97</v>
      </c>
      <c r="G181" s="76">
        <v>2000</v>
      </c>
      <c r="H181" s="76">
        <v>2550</v>
      </c>
      <c r="I181" s="76">
        <v>246.41</v>
      </c>
      <c r="J181" s="76">
        <v>2321.88</v>
      </c>
      <c r="K181" s="76">
        <v>2534.4699999999998</v>
      </c>
      <c r="L181" s="66">
        <f t="shared" si="6"/>
        <v>0.84498499999999999</v>
      </c>
      <c r="M181" s="23">
        <f t="shared" si="7"/>
        <v>0</v>
      </c>
      <c r="O181" s="65">
        <f t="shared" si="8"/>
        <v>860.03</v>
      </c>
    </row>
    <row r="182" spans="1:15" s="46" customFormat="1" x14ac:dyDescent="0.25">
      <c r="A182" s="52" t="s">
        <v>367</v>
      </c>
      <c r="B182" s="52" t="s">
        <v>50</v>
      </c>
      <c r="C182" s="76">
        <v>20000</v>
      </c>
      <c r="D182" s="76">
        <v>20000</v>
      </c>
      <c r="E182" s="52" t="s">
        <v>7</v>
      </c>
      <c r="F182" s="76">
        <v>2088.96</v>
      </c>
      <c r="G182" s="76">
        <v>20000</v>
      </c>
      <c r="H182" s="76">
        <v>15000</v>
      </c>
      <c r="I182" s="76">
        <v>5098.87</v>
      </c>
      <c r="J182" s="76">
        <v>13816.87</v>
      </c>
      <c r="K182" s="76">
        <v>1902.02</v>
      </c>
      <c r="L182" s="66">
        <f t="shared" si="6"/>
        <v>0.104448</v>
      </c>
      <c r="M182" s="23">
        <f t="shared" si="7"/>
        <v>0</v>
      </c>
      <c r="O182" s="65">
        <f t="shared" si="8"/>
        <v>12911.04</v>
      </c>
    </row>
    <row r="183" spans="1:15" s="46" customFormat="1" x14ac:dyDescent="0.25">
      <c r="A183" s="52" t="s">
        <v>368</v>
      </c>
      <c r="B183" s="52" t="s">
        <v>52</v>
      </c>
      <c r="C183" s="76">
        <v>100000</v>
      </c>
      <c r="D183" s="76">
        <v>100000</v>
      </c>
      <c r="E183" s="52" t="s">
        <v>7</v>
      </c>
      <c r="F183" s="76">
        <v>41855.39</v>
      </c>
      <c r="G183" s="76">
        <v>70000</v>
      </c>
      <c r="H183" s="76">
        <v>70000</v>
      </c>
      <c r="I183" s="76">
        <v>61350.12</v>
      </c>
      <c r="J183" s="76">
        <v>50817.18</v>
      </c>
      <c r="K183" s="76">
        <v>50314.45</v>
      </c>
      <c r="L183" s="66">
        <f t="shared" si="6"/>
        <v>0.59793414285714286</v>
      </c>
      <c r="M183" s="23">
        <f t="shared" si="7"/>
        <v>30000</v>
      </c>
      <c r="O183" s="65">
        <f t="shared" si="8"/>
        <v>28144.61</v>
      </c>
    </row>
    <row r="184" spans="1:15" s="46" customFormat="1" x14ac:dyDescent="0.25">
      <c r="A184" s="52" t="s">
        <v>1014</v>
      </c>
      <c r="B184" s="52" t="s">
        <v>52</v>
      </c>
      <c r="C184" s="52" t="s">
        <v>7</v>
      </c>
      <c r="D184" s="76">
        <v>400000</v>
      </c>
      <c r="E184" s="52" t="s">
        <v>7</v>
      </c>
      <c r="F184" s="52" t="s">
        <v>7</v>
      </c>
      <c r="G184" s="52" t="s">
        <v>7</v>
      </c>
      <c r="H184" s="52" t="s">
        <v>7</v>
      </c>
      <c r="I184" s="52" t="s">
        <v>7</v>
      </c>
      <c r="J184" s="52" t="s">
        <v>7</v>
      </c>
      <c r="K184" s="52" t="s">
        <v>7</v>
      </c>
      <c r="L184" s="71" t="e">
        <f t="shared" si="6"/>
        <v>#VALUE!</v>
      </c>
      <c r="M184" s="70" t="e">
        <f t="shared" si="7"/>
        <v>#VALUE!</v>
      </c>
      <c r="O184" s="65" t="e">
        <f t="shared" si="8"/>
        <v>#VALUE!</v>
      </c>
    </row>
    <row r="185" spans="1:15" s="46" customFormat="1" x14ac:dyDescent="0.25">
      <c r="A185" s="52" t="s">
        <v>369</v>
      </c>
      <c r="B185" s="52" t="s">
        <v>270</v>
      </c>
      <c r="C185" s="52" t="s">
        <v>7</v>
      </c>
      <c r="D185" s="52" t="s">
        <v>7</v>
      </c>
      <c r="E185" s="52" t="s">
        <v>7</v>
      </c>
      <c r="F185" s="52" t="s">
        <v>7</v>
      </c>
      <c r="G185" s="52" t="s">
        <v>7</v>
      </c>
      <c r="H185" s="52" t="s">
        <v>7</v>
      </c>
      <c r="I185" s="52" t="s">
        <v>7</v>
      </c>
      <c r="J185" s="52" t="s">
        <v>7</v>
      </c>
      <c r="K185" s="76">
        <v>92179.74</v>
      </c>
      <c r="L185" s="66" t="e">
        <f t="shared" si="6"/>
        <v>#VALUE!</v>
      </c>
      <c r="M185" s="23" t="e">
        <f t="shared" si="7"/>
        <v>#VALUE!</v>
      </c>
      <c r="O185" s="65" t="e">
        <f t="shared" si="8"/>
        <v>#VALUE!</v>
      </c>
    </row>
    <row r="186" spans="1:15" s="46" customFormat="1" x14ac:dyDescent="0.25">
      <c r="A186" s="52" t="s">
        <v>370</v>
      </c>
      <c r="B186" s="52" t="s">
        <v>901</v>
      </c>
      <c r="C186" s="76">
        <v>89000</v>
      </c>
      <c r="D186" s="52" t="s">
        <v>7</v>
      </c>
      <c r="E186" s="52" t="s">
        <v>7</v>
      </c>
      <c r="F186" s="76">
        <v>21018.86</v>
      </c>
      <c r="G186" s="76">
        <v>20927.59</v>
      </c>
      <c r="H186" s="76">
        <v>20927.59</v>
      </c>
      <c r="I186" s="76">
        <v>20455.919999999998</v>
      </c>
      <c r="J186" s="76">
        <v>19798.189999999999</v>
      </c>
      <c r="K186" s="76">
        <v>19576.310000000001</v>
      </c>
      <c r="L186" s="66">
        <f t="shared" si="6"/>
        <v>1.0043612284070933</v>
      </c>
      <c r="M186" s="23" t="e">
        <f t="shared" si="7"/>
        <v>#VALUE!</v>
      </c>
      <c r="O186" s="65">
        <f t="shared" si="8"/>
        <v>-91.270000000000437</v>
      </c>
    </row>
    <row r="187" spans="1:15" s="46" customFormat="1" x14ac:dyDescent="0.25">
      <c r="A187" s="52" t="s">
        <v>371</v>
      </c>
      <c r="B187" s="52" t="s">
        <v>902</v>
      </c>
      <c r="C187" s="52" t="s">
        <v>7</v>
      </c>
      <c r="D187" s="52" t="s">
        <v>7</v>
      </c>
      <c r="E187" s="52" t="s">
        <v>7</v>
      </c>
      <c r="F187" s="76">
        <v>437.94</v>
      </c>
      <c r="G187" s="76">
        <v>470.85</v>
      </c>
      <c r="H187" s="76">
        <v>470.85</v>
      </c>
      <c r="I187" s="76">
        <v>942.53</v>
      </c>
      <c r="J187" s="76">
        <v>1600.26</v>
      </c>
      <c r="K187" s="76">
        <v>1822.14</v>
      </c>
      <c r="L187" s="66">
        <f t="shared" si="6"/>
        <v>0.9301051290219815</v>
      </c>
      <c r="M187" s="23" t="e">
        <f t="shared" si="7"/>
        <v>#VALUE!</v>
      </c>
      <c r="O187" s="65">
        <f t="shared" si="8"/>
        <v>32.910000000000025</v>
      </c>
    </row>
    <row r="188" spans="1:15" s="46" customFormat="1" x14ac:dyDescent="0.25">
      <c r="A188" s="52" t="s">
        <v>372</v>
      </c>
      <c r="B188" s="52" t="s">
        <v>879</v>
      </c>
      <c r="C188" s="76">
        <v>74320</v>
      </c>
      <c r="D188" s="76">
        <v>74320</v>
      </c>
      <c r="E188" s="52" t="s">
        <v>7</v>
      </c>
      <c r="F188" s="76">
        <v>48585.98</v>
      </c>
      <c r="G188" s="76">
        <v>70842</v>
      </c>
      <c r="H188" s="76">
        <v>70850</v>
      </c>
      <c r="I188" s="76">
        <v>68940.179999999993</v>
      </c>
      <c r="J188" s="76">
        <v>76018.31</v>
      </c>
      <c r="K188" s="76">
        <v>161757.01999999999</v>
      </c>
      <c r="L188" s="66">
        <f t="shared" si="6"/>
        <v>0.68583580361932195</v>
      </c>
      <c r="M188" s="23">
        <f t="shared" si="7"/>
        <v>3478</v>
      </c>
      <c r="O188" s="65">
        <f t="shared" si="8"/>
        <v>22264.019999999997</v>
      </c>
    </row>
    <row r="189" spans="1:15" s="46" customFormat="1" x14ac:dyDescent="0.25">
      <c r="A189" s="52" t="s">
        <v>373</v>
      </c>
      <c r="B189" s="52" t="s">
        <v>880</v>
      </c>
      <c r="C189" s="76">
        <v>78542</v>
      </c>
      <c r="D189" s="76">
        <v>78542</v>
      </c>
      <c r="E189" s="52" t="s">
        <v>7</v>
      </c>
      <c r="F189" s="76">
        <v>29537.74</v>
      </c>
      <c r="G189" s="76">
        <v>58689</v>
      </c>
      <c r="H189" s="76">
        <v>74844</v>
      </c>
      <c r="I189" s="76">
        <v>55066.5</v>
      </c>
      <c r="J189" s="76">
        <v>54804.18</v>
      </c>
      <c r="K189" s="76">
        <v>14504.46</v>
      </c>
      <c r="L189" s="66">
        <f t="shared" si="6"/>
        <v>0.50329261019952631</v>
      </c>
      <c r="M189" s="23">
        <f t="shared" si="7"/>
        <v>19853</v>
      </c>
      <c r="O189" s="65">
        <f t="shared" si="8"/>
        <v>45306.259999999995</v>
      </c>
    </row>
    <row r="190" spans="1:15" s="46" customFormat="1" x14ac:dyDescent="0.25">
      <c r="A190" s="52" t="s">
        <v>374</v>
      </c>
      <c r="B190" s="52" t="s">
        <v>27</v>
      </c>
      <c r="C190" s="52" t="s">
        <v>7</v>
      </c>
      <c r="D190" s="52" t="s">
        <v>7</v>
      </c>
      <c r="E190" s="52" t="s">
        <v>7</v>
      </c>
      <c r="F190" s="52" t="s">
        <v>7</v>
      </c>
      <c r="G190" s="52" t="s">
        <v>7</v>
      </c>
      <c r="H190" s="52" t="s">
        <v>7</v>
      </c>
      <c r="I190" s="76">
        <v>740.83</v>
      </c>
      <c r="J190" s="76">
        <v>1353.83</v>
      </c>
      <c r="K190" s="52" t="s">
        <v>7</v>
      </c>
      <c r="L190" s="66" t="e">
        <f t="shared" si="6"/>
        <v>#VALUE!</v>
      </c>
      <c r="M190" s="23" t="e">
        <f t="shared" si="7"/>
        <v>#VALUE!</v>
      </c>
      <c r="O190" s="65" t="e">
        <f t="shared" si="8"/>
        <v>#VALUE!</v>
      </c>
    </row>
    <row r="191" spans="1:15" s="46" customFormat="1" x14ac:dyDescent="0.25">
      <c r="A191" s="52" t="s">
        <v>375</v>
      </c>
      <c r="B191" s="52" t="s">
        <v>28</v>
      </c>
      <c r="C191" s="76">
        <v>1789</v>
      </c>
      <c r="D191" s="76">
        <v>1789</v>
      </c>
      <c r="E191" s="52" t="s">
        <v>7</v>
      </c>
      <c r="F191" s="76">
        <v>1848</v>
      </c>
      <c r="G191" s="76">
        <v>1663</v>
      </c>
      <c r="H191" s="76">
        <v>1848</v>
      </c>
      <c r="I191" s="76">
        <v>968</v>
      </c>
      <c r="J191" s="76">
        <v>864</v>
      </c>
      <c r="K191" s="76">
        <v>1518</v>
      </c>
      <c r="L191" s="74">
        <f t="shared" si="6"/>
        <v>1.1112447384245341</v>
      </c>
      <c r="M191" s="69">
        <f t="shared" si="7"/>
        <v>126</v>
      </c>
      <c r="N191" s="51"/>
      <c r="O191" s="75">
        <f t="shared" si="8"/>
        <v>0</v>
      </c>
    </row>
    <row r="192" spans="1:15" s="46" customFormat="1" x14ac:dyDescent="0.25">
      <c r="A192" s="52" t="s">
        <v>376</v>
      </c>
      <c r="B192" s="52" t="s">
        <v>881</v>
      </c>
      <c r="C192" s="76">
        <v>13007</v>
      </c>
      <c r="D192" s="76">
        <v>13511</v>
      </c>
      <c r="E192" s="52" t="s">
        <v>7</v>
      </c>
      <c r="F192" s="76">
        <v>8498.66</v>
      </c>
      <c r="G192" s="76">
        <v>12407</v>
      </c>
      <c r="H192" s="76">
        <v>12409</v>
      </c>
      <c r="I192" s="76">
        <v>11831.49</v>
      </c>
      <c r="J192" s="76">
        <v>5509.04</v>
      </c>
      <c r="K192" s="76">
        <v>7682.36</v>
      </c>
      <c r="L192" s="66">
        <f t="shared" si="6"/>
        <v>0.68498911904570003</v>
      </c>
      <c r="M192" s="23">
        <f t="shared" si="7"/>
        <v>1104</v>
      </c>
      <c r="O192" s="65">
        <f t="shared" si="8"/>
        <v>3910.34</v>
      </c>
    </row>
    <row r="193" spans="1:15" s="46" customFormat="1" x14ac:dyDescent="0.25">
      <c r="A193" s="52" t="s">
        <v>377</v>
      </c>
      <c r="B193" s="52" t="s">
        <v>29</v>
      </c>
      <c r="C193" s="76">
        <v>9594</v>
      </c>
      <c r="D193" s="76">
        <v>9594</v>
      </c>
      <c r="E193" s="52" t="s">
        <v>7</v>
      </c>
      <c r="F193" s="76">
        <v>4848</v>
      </c>
      <c r="G193" s="76">
        <v>7985</v>
      </c>
      <c r="H193" s="76">
        <v>9156</v>
      </c>
      <c r="I193" s="76">
        <v>7376.53</v>
      </c>
      <c r="J193" s="76">
        <v>7800.74</v>
      </c>
      <c r="K193" s="76">
        <v>10716.14</v>
      </c>
      <c r="L193" s="66">
        <f t="shared" si="6"/>
        <v>0.60713838447088286</v>
      </c>
      <c r="M193" s="23">
        <f t="shared" si="7"/>
        <v>1609</v>
      </c>
      <c r="O193" s="65">
        <f t="shared" si="8"/>
        <v>4308</v>
      </c>
    </row>
    <row r="194" spans="1:15" s="46" customFormat="1" x14ac:dyDescent="0.25">
      <c r="A194" s="52" t="s">
        <v>378</v>
      </c>
      <c r="B194" s="52" t="s">
        <v>30</v>
      </c>
      <c r="C194" s="76">
        <v>2244</v>
      </c>
      <c r="D194" s="76">
        <v>2244</v>
      </c>
      <c r="E194" s="52" t="s">
        <v>7</v>
      </c>
      <c r="F194" s="76">
        <v>1133.8399999999999</v>
      </c>
      <c r="G194" s="76">
        <v>1868</v>
      </c>
      <c r="H194" s="76">
        <v>2142</v>
      </c>
      <c r="I194" s="76">
        <v>1725.15</v>
      </c>
      <c r="J194" s="76">
        <v>1824.45</v>
      </c>
      <c r="K194" s="76">
        <v>2419.5300000000002</v>
      </c>
      <c r="L194" s="66">
        <f t="shared" si="6"/>
        <v>0.6069807280513918</v>
      </c>
      <c r="M194" s="23">
        <f t="shared" si="7"/>
        <v>376</v>
      </c>
      <c r="O194" s="65">
        <f t="shared" si="8"/>
        <v>1008.1600000000001</v>
      </c>
    </row>
    <row r="195" spans="1:15" s="46" customFormat="1" x14ac:dyDescent="0.25">
      <c r="A195" s="52" t="s">
        <v>379</v>
      </c>
      <c r="B195" s="52" t="s">
        <v>46</v>
      </c>
      <c r="C195" s="76">
        <v>2880</v>
      </c>
      <c r="D195" s="76">
        <v>2880</v>
      </c>
      <c r="E195" s="52" t="s">
        <v>7</v>
      </c>
      <c r="F195" s="76">
        <v>2100</v>
      </c>
      <c r="G195" s="76">
        <v>2880</v>
      </c>
      <c r="H195" s="76">
        <v>2880</v>
      </c>
      <c r="I195" s="76">
        <v>2400</v>
      </c>
      <c r="J195" s="76">
        <v>2325</v>
      </c>
      <c r="K195" s="76">
        <v>1500</v>
      </c>
      <c r="L195" s="66">
        <f t="shared" si="6"/>
        <v>0.72916666666666663</v>
      </c>
      <c r="M195" s="23">
        <f t="shared" si="7"/>
        <v>0</v>
      </c>
      <c r="O195" s="65">
        <f t="shared" si="8"/>
        <v>780</v>
      </c>
    </row>
    <row r="196" spans="1:15" s="46" customFormat="1" x14ac:dyDescent="0.25">
      <c r="A196" s="52" t="s">
        <v>380</v>
      </c>
      <c r="B196" s="52" t="s">
        <v>882</v>
      </c>
      <c r="C196" s="76">
        <v>731</v>
      </c>
      <c r="D196" s="76">
        <v>731</v>
      </c>
      <c r="E196" s="52" t="s">
        <v>7</v>
      </c>
      <c r="F196" s="76">
        <v>-135.68</v>
      </c>
      <c r="G196" s="76">
        <v>605</v>
      </c>
      <c r="H196" s="76">
        <v>731</v>
      </c>
      <c r="I196" s="76">
        <v>605.55999999999995</v>
      </c>
      <c r="J196" s="76">
        <v>356.27</v>
      </c>
      <c r="K196" s="76">
        <v>38.25</v>
      </c>
      <c r="L196" s="66">
        <f t="shared" si="6"/>
        <v>-0.22426446280991735</v>
      </c>
      <c r="M196" s="23">
        <f t="shared" si="7"/>
        <v>126</v>
      </c>
      <c r="O196" s="65">
        <f t="shared" si="8"/>
        <v>866.68000000000006</v>
      </c>
    </row>
    <row r="197" spans="1:15" s="46" customFormat="1" x14ac:dyDescent="0.25">
      <c r="A197" s="52" t="s">
        <v>381</v>
      </c>
      <c r="B197" s="52" t="s">
        <v>31</v>
      </c>
      <c r="C197" s="76">
        <v>16180</v>
      </c>
      <c r="D197" s="76">
        <v>15858</v>
      </c>
      <c r="E197" s="52" t="s">
        <v>7</v>
      </c>
      <c r="F197" s="76">
        <v>9058.7000000000007</v>
      </c>
      <c r="G197" s="76">
        <v>22674</v>
      </c>
      <c r="H197" s="76">
        <v>14716</v>
      </c>
      <c r="I197" s="76">
        <v>39062.28</v>
      </c>
      <c r="J197" s="76">
        <v>20929.060000000001</v>
      </c>
      <c r="K197" s="76">
        <v>24916.560000000001</v>
      </c>
      <c r="L197" s="66">
        <f t="shared" ref="L197:L260" si="9">F197/G197</f>
        <v>0.39951927317632535</v>
      </c>
      <c r="M197" s="23">
        <f t="shared" ref="M197:M260" si="10">D197-G197</f>
        <v>-6816</v>
      </c>
      <c r="O197" s="65">
        <f t="shared" ref="O197:O260" si="11">H197-F197</f>
        <v>5657.2999999999993</v>
      </c>
    </row>
    <row r="198" spans="1:15" s="46" customFormat="1" x14ac:dyDescent="0.25">
      <c r="A198" s="52" t="s">
        <v>382</v>
      </c>
      <c r="B198" s="52" t="s">
        <v>383</v>
      </c>
      <c r="C198" s="52" t="s">
        <v>7</v>
      </c>
      <c r="D198" s="52" t="s">
        <v>7</v>
      </c>
      <c r="E198" s="52" t="s">
        <v>7</v>
      </c>
      <c r="F198" s="76">
        <v>1523</v>
      </c>
      <c r="G198" s="52" t="s">
        <v>7</v>
      </c>
      <c r="H198" s="52" t="s">
        <v>7</v>
      </c>
      <c r="I198" s="52" t="s">
        <v>7</v>
      </c>
      <c r="J198" s="76">
        <v>1523</v>
      </c>
      <c r="K198" s="76">
        <v>389.33</v>
      </c>
      <c r="L198" s="66" t="e">
        <f t="shared" si="9"/>
        <v>#VALUE!</v>
      </c>
      <c r="M198" s="23" t="e">
        <f t="shared" si="10"/>
        <v>#VALUE!</v>
      </c>
      <c r="O198" s="65" t="e">
        <f t="shared" si="11"/>
        <v>#VALUE!</v>
      </c>
    </row>
    <row r="199" spans="1:15" s="46" customFormat="1" x14ac:dyDescent="0.25">
      <c r="A199" s="52" t="s">
        <v>384</v>
      </c>
      <c r="B199" s="52" t="s">
        <v>883</v>
      </c>
      <c r="C199" s="52" t="s">
        <v>7</v>
      </c>
      <c r="D199" s="52" t="s">
        <v>7</v>
      </c>
      <c r="E199" s="52" t="s">
        <v>7</v>
      </c>
      <c r="F199" s="52" t="s">
        <v>7</v>
      </c>
      <c r="G199" s="52" t="s">
        <v>7</v>
      </c>
      <c r="H199" s="52" t="s">
        <v>7</v>
      </c>
      <c r="I199" s="76">
        <v>2869.96</v>
      </c>
      <c r="J199" s="76">
        <v>7493.67</v>
      </c>
      <c r="K199" s="52" t="s">
        <v>7</v>
      </c>
      <c r="L199" s="66" t="e">
        <f t="shared" si="9"/>
        <v>#VALUE!</v>
      </c>
      <c r="M199" s="23" t="e">
        <f t="shared" si="10"/>
        <v>#VALUE!</v>
      </c>
      <c r="O199" s="65" t="e">
        <f t="shared" si="11"/>
        <v>#VALUE!</v>
      </c>
    </row>
    <row r="200" spans="1:15" s="46" customFormat="1" x14ac:dyDescent="0.25">
      <c r="A200" s="52" t="s">
        <v>385</v>
      </c>
      <c r="B200" s="52" t="s">
        <v>884</v>
      </c>
      <c r="C200" s="76">
        <v>429</v>
      </c>
      <c r="D200" s="76">
        <v>429</v>
      </c>
      <c r="E200" s="52" t="s">
        <v>7</v>
      </c>
      <c r="F200" s="76">
        <v>-3102</v>
      </c>
      <c r="G200" s="76">
        <v>408</v>
      </c>
      <c r="H200" s="76">
        <v>408</v>
      </c>
      <c r="I200" s="76">
        <v>490.05</v>
      </c>
      <c r="J200" s="76">
        <v>-1187.98</v>
      </c>
      <c r="K200" s="52" t="s">
        <v>7</v>
      </c>
      <c r="L200" s="66">
        <f t="shared" si="9"/>
        <v>-7.6029411764705879</v>
      </c>
      <c r="M200" s="23">
        <f t="shared" si="10"/>
        <v>21</v>
      </c>
      <c r="O200" s="65">
        <f t="shared" si="11"/>
        <v>3510</v>
      </c>
    </row>
    <row r="201" spans="1:15" s="46" customFormat="1" x14ac:dyDescent="0.25">
      <c r="A201" s="52" t="s">
        <v>386</v>
      </c>
      <c r="B201" s="52" t="s">
        <v>32</v>
      </c>
      <c r="C201" s="76">
        <v>171</v>
      </c>
      <c r="D201" s="76">
        <v>171</v>
      </c>
      <c r="E201" s="52" t="s">
        <v>7</v>
      </c>
      <c r="F201" s="76">
        <v>171</v>
      </c>
      <c r="G201" s="76">
        <v>171</v>
      </c>
      <c r="H201" s="76">
        <v>171</v>
      </c>
      <c r="I201" s="76">
        <v>180</v>
      </c>
      <c r="J201" s="76">
        <v>254.96</v>
      </c>
      <c r="K201" s="52" t="s">
        <v>7</v>
      </c>
      <c r="L201" s="66">
        <f t="shared" si="9"/>
        <v>1</v>
      </c>
      <c r="M201" s="23">
        <f t="shared" si="10"/>
        <v>0</v>
      </c>
      <c r="O201" s="65">
        <f t="shared" si="11"/>
        <v>0</v>
      </c>
    </row>
    <row r="202" spans="1:15" s="46" customFormat="1" x14ac:dyDescent="0.25">
      <c r="A202" s="52" t="s">
        <v>387</v>
      </c>
      <c r="B202" s="52" t="s">
        <v>913</v>
      </c>
      <c r="C202" s="76">
        <v>5000</v>
      </c>
      <c r="D202" s="52" t="s">
        <v>7</v>
      </c>
      <c r="E202" s="52" t="s">
        <v>7</v>
      </c>
      <c r="F202" s="76">
        <v>-4310.75</v>
      </c>
      <c r="G202" s="76">
        <v>5000</v>
      </c>
      <c r="H202" s="76">
        <v>5000</v>
      </c>
      <c r="I202" s="76">
        <v>-9515.86</v>
      </c>
      <c r="J202" s="76">
        <v>-5684.53</v>
      </c>
      <c r="K202" s="76">
        <v>1131.04</v>
      </c>
      <c r="L202" s="66">
        <f t="shared" si="9"/>
        <v>-0.86214999999999997</v>
      </c>
      <c r="M202" s="23" t="e">
        <f t="shared" si="10"/>
        <v>#VALUE!</v>
      </c>
      <c r="O202" s="65">
        <f t="shared" si="11"/>
        <v>9310.75</v>
      </c>
    </row>
    <row r="203" spans="1:15" s="46" customFormat="1" x14ac:dyDescent="0.25">
      <c r="A203" s="52" t="s">
        <v>388</v>
      </c>
      <c r="B203" s="52" t="s">
        <v>885</v>
      </c>
      <c r="C203" s="76">
        <v>1900</v>
      </c>
      <c r="D203" s="52" t="s">
        <v>7</v>
      </c>
      <c r="E203" s="52" t="s">
        <v>7</v>
      </c>
      <c r="F203" s="76">
        <v>-1374.31</v>
      </c>
      <c r="G203" s="76">
        <v>1900</v>
      </c>
      <c r="H203" s="76">
        <v>1900</v>
      </c>
      <c r="I203" s="76">
        <v>2637.98</v>
      </c>
      <c r="J203" s="76">
        <v>2250</v>
      </c>
      <c r="K203" s="52" t="s">
        <v>7</v>
      </c>
      <c r="L203" s="66">
        <f t="shared" si="9"/>
        <v>-0.72332105263157886</v>
      </c>
      <c r="M203" s="23" t="e">
        <f t="shared" si="10"/>
        <v>#VALUE!</v>
      </c>
      <c r="O203" s="65">
        <f t="shared" si="11"/>
        <v>3274.31</v>
      </c>
    </row>
    <row r="204" spans="1:15" s="46" customFormat="1" x14ac:dyDescent="0.25">
      <c r="A204" s="52" t="s">
        <v>389</v>
      </c>
      <c r="B204" s="52" t="s">
        <v>33</v>
      </c>
      <c r="C204" s="76">
        <v>7500</v>
      </c>
      <c r="D204" s="76">
        <v>7000</v>
      </c>
      <c r="E204" s="52" t="s">
        <v>7</v>
      </c>
      <c r="F204" s="76">
        <v>6006.48</v>
      </c>
      <c r="G204" s="76">
        <v>7500</v>
      </c>
      <c r="H204" s="76">
        <v>7500</v>
      </c>
      <c r="I204" s="76">
        <v>9032.0400000000009</v>
      </c>
      <c r="J204" s="76">
        <v>9261.74</v>
      </c>
      <c r="K204" s="76">
        <v>10439.84</v>
      </c>
      <c r="L204" s="66">
        <f t="shared" si="9"/>
        <v>0.80086399999999991</v>
      </c>
      <c r="M204" s="23">
        <f t="shared" si="10"/>
        <v>-500</v>
      </c>
      <c r="O204" s="65">
        <f t="shared" si="11"/>
        <v>1493.5200000000004</v>
      </c>
    </row>
    <row r="205" spans="1:15" s="46" customFormat="1" x14ac:dyDescent="0.25">
      <c r="A205" s="52" t="s">
        <v>390</v>
      </c>
      <c r="B205" s="52" t="s">
        <v>243</v>
      </c>
      <c r="C205" s="76">
        <v>1000</v>
      </c>
      <c r="D205" s="76">
        <v>1100</v>
      </c>
      <c r="E205" s="52" t="s">
        <v>7</v>
      </c>
      <c r="F205" s="76">
        <v>800.97</v>
      </c>
      <c r="G205" s="76">
        <v>1000</v>
      </c>
      <c r="H205" s="76">
        <v>1000</v>
      </c>
      <c r="I205" s="76">
        <v>1002.19</v>
      </c>
      <c r="J205" s="76">
        <v>274.91000000000003</v>
      </c>
      <c r="K205" s="76">
        <v>123.58</v>
      </c>
      <c r="L205" s="66">
        <f t="shared" si="9"/>
        <v>0.80097000000000007</v>
      </c>
      <c r="M205" s="23">
        <f t="shared" si="10"/>
        <v>100</v>
      </c>
      <c r="O205" s="65">
        <f t="shared" si="11"/>
        <v>199.02999999999997</v>
      </c>
    </row>
    <row r="206" spans="1:15" s="46" customFormat="1" x14ac:dyDescent="0.25">
      <c r="A206" s="52" t="s">
        <v>391</v>
      </c>
      <c r="B206" s="52" t="s">
        <v>886</v>
      </c>
      <c r="C206" s="76">
        <v>2000</v>
      </c>
      <c r="D206" s="76">
        <v>2000</v>
      </c>
      <c r="E206" s="52" t="s">
        <v>7</v>
      </c>
      <c r="F206" s="76">
        <v>1411.79</v>
      </c>
      <c r="G206" s="76">
        <v>2000</v>
      </c>
      <c r="H206" s="76">
        <v>2000</v>
      </c>
      <c r="I206" s="76">
        <v>1488.24</v>
      </c>
      <c r="J206" s="76">
        <v>1601.48</v>
      </c>
      <c r="K206" s="76">
        <v>1312.8</v>
      </c>
      <c r="L206" s="66">
        <f t="shared" si="9"/>
        <v>0.70589499999999994</v>
      </c>
      <c r="M206" s="23">
        <f t="shared" si="10"/>
        <v>0</v>
      </c>
      <c r="O206" s="65">
        <f t="shared" si="11"/>
        <v>588.21</v>
      </c>
    </row>
    <row r="207" spans="1:15" s="46" customFormat="1" x14ac:dyDescent="0.25">
      <c r="A207" s="52" t="s">
        <v>392</v>
      </c>
      <c r="B207" s="52" t="s">
        <v>35</v>
      </c>
      <c r="C207" s="76">
        <v>2500</v>
      </c>
      <c r="D207" s="76">
        <v>1000</v>
      </c>
      <c r="E207" s="52" t="s">
        <v>7</v>
      </c>
      <c r="F207" s="76">
        <v>16.48</v>
      </c>
      <c r="G207" s="76">
        <v>2500</v>
      </c>
      <c r="H207" s="76">
        <v>2500</v>
      </c>
      <c r="I207" s="76">
        <v>797.93</v>
      </c>
      <c r="J207" s="76">
        <v>2948.65</v>
      </c>
      <c r="K207" s="76">
        <v>1718.75</v>
      </c>
      <c r="L207" s="66">
        <f t="shared" si="9"/>
        <v>6.5919999999999998E-3</v>
      </c>
      <c r="M207" s="23">
        <f t="shared" si="10"/>
        <v>-1500</v>
      </c>
      <c r="O207" s="65">
        <f t="shared" si="11"/>
        <v>2483.52</v>
      </c>
    </row>
    <row r="208" spans="1:15" s="46" customFormat="1" x14ac:dyDescent="0.25">
      <c r="A208" s="52" t="s">
        <v>393</v>
      </c>
      <c r="B208" s="52" t="s">
        <v>179</v>
      </c>
      <c r="C208" s="76">
        <v>37500</v>
      </c>
      <c r="D208" s="76">
        <v>37500</v>
      </c>
      <c r="E208" s="52" t="s">
        <v>7</v>
      </c>
      <c r="F208" s="76">
        <v>25000</v>
      </c>
      <c r="G208" s="76">
        <v>37500</v>
      </c>
      <c r="H208" s="76">
        <v>37500</v>
      </c>
      <c r="I208" s="76">
        <v>37500</v>
      </c>
      <c r="J208" s="76">
        <v>37500</v>
      </c>
      <c r="K208" s="76">
        <v>37500</v>
      </c>
      <c r="L208" s="66">
        <f t="shared" si="9"/>
        <v>0.66666666666666663</v>
      </c>
      <c r="M208" s="23">
        <f t="shared" si="10"/>
        <v>0</v>
      </c>
      <c r="O208" s="65">
        <f t="shared" si="11"/>
        <v>12500</v>
      </c>
    </row>
    <row r="209" spans="1:15" s="46" customFormat="1" x14ac:dyDescent="0.25">
      <c r="A209" s="52" t="s">
        <v>394</v>
      </c>
      <c r="B209" s="52" t="s">
        <v>914</v>
      </c>
      <c r="C209" s="76">
        <v>12095</v>
      </c>
      <c r="D209" s="76">
        <v>12095</v>
      </c>
      <c r="E209" s="52" t="s">
        <v>7</v>
      </c>
      <c r="F209" s="76">
        <v>11336.56</v>
      </c>
      <c r="G209" s="76">
        <v>11742</v>
      </c>
      <c r="H209" s="76">
        <v>11742</v>
      </c>
      <c r="I209" s="76">
        <v>11166</v>
      </c>
      <c r="J209" s="76">
        <v>9081.4</v>
      </c>
      <c r="K209" s="76">
        <v>14812.5</v>
      </c>
      <c r="L209" s="66">
        <f t="shared" si="9"/>
        <v>0.96547095895077495</v>
      </c>
      <c r="M209" s="23">
        <f t="shared" si="10"/>
        <v>353</v>
      </c>
      <c r="O209" s="65">
        <f t="shared" si="11"/>
        <v>405.44000000000051</v>
      </c>
    </row>
    <row r="210" spans="1:15" s="46" customFormat="1" x14ac:dyDescent="0.25">
      <c r="A210" s="52" t="s">
        <v>395</v>
      </c>
      <c r="B210" s="52" t="s">
        <v>56</v>
      </c>
      <c r="C210" s="76">
        <v>15000</v>
      </c>
      <c r="D210" s="76">
        <v>15000</v>
      </c>
      <c r="E210" s="52" t="s">
        <v>7</v>
      </c>
      <c r="F210" s="76">
        <v>9992.5</v>
      </c>
      <c r="G210" s="76">
        <v>15000</v>
      </c>
      <c r="H210" s="76">
        <v>15000</v>
      </c>
      <c r="I210" s="76">
        <v>23442.66</v>
      </c>
      <c r="J210" s="76">
        <v>23143.22</v>
      </c>
      <c r="K210" s="76">
        <v>26890.240000000002</v>
      </c>
      <c r="L210" s="66">
        <f t="shared" si="9"/>
        <v>0.66616666666666668</v>
      </c>
      <c r="M210" s="23">
        <f t="shared" si="10"/>
        <v>0</v>
      </c>
      <c r="O210" s="65">
        <f t="shared" si="11"/>
        <v>5007.5</v>
      </c>
    </row>
    <row r="211" spans="1:15" s="46" customFormat="1" x14ac:dyDescent="0.25">
      <c r="A211" s="52" t="s">
        <v>396</v>
      </c>
      <c r="B211" s="52" t="s">
        <v>915</v>
      </c>
      <c r="C211" s="76">
        <v>7725</v>
      </c>
      <c r="D211" s="76">
        <v>7725</v>
      </c>
      <c r="E211" s="52" t="s">
        <v>7</v>
      </c>
      <c r="F211" s="52" t="s">
        <v>7</v>
      </c>
      <c r="G211" s="76">
        <v>7725</v>
      </c>
      <c r="H211" s="76">
        <v>7725</v>
      </c>
      <c r="I211" s="76">
        <v>8195.4500000000007</v>
      </c>
      <c r="J211" s="76">
        <v>15681.75</v>
      </c>
      <c r="K211" s="76">
        <v>7500</v>
      </c>
      <c r="L211" s="66" t="e">
        <f t="shared" si="9"/>
        <v>#VALUE!</v>
      </c>
      <c r="M211" s="23">
        <f t="shared" si="10"/>
        <v>0</v>
      </c>
      <c r="O211" s="65" t="e">
        <f t="shared" si="11"/>
        <v>#VALUE!</v>
      </c>
    </row>
    <row r="212" spans="1:15" s="46" customFormat="1" x14ac:dyDescent="0.25">
      <c r="A212" s="52" t="s">
        <v>397</v>
      </c>
      <c r="B212" s="52" t="s">
        <v>888</v>
      </c>
      <c r="C212" s="76">
        <v>1000</v>
      </c>
      <c r="D212" s="76">
        <v>1000</v>
      </c>
      <c r="E212" s="52" t="s">
        <v>7</v>
      </c>
      <c r="F212" s="76">
        <v>780.75</v>
      </c>
      <c r="G212" s="76">
        <v>500</v>
      </c>
      <c r="H212" s="76">
        <v>900</v>
      </c>
      <c r="I212" s="76">
        <v>869</v>
      </c>
      <c r="J212" s="76">
        <v>1314</v>
      </c>
      <c r="K212" s="76">
        <v>832.88</v>
      </c>
      <c r="L212" s="66">
        <f t="shared" si="9"/>
        <v>1.5615000000000001</v>
      </c>
      <c r="M212" s="23">
        <f t="shared" si="10"/>
        <v>500</v>
      </c>
      <c r="O212" s="65">
        <f t="shared" si="11"/>
        <v>119.25</v>
      </c>
    </row>
    <row r="213" spans="1:15" s="46" customFormat="1" x14ac:dyDescent="0.25">
      <c r="A213" s="52" t="s">
        <v>398</v>
      </c>
      <c r="B213" s="52" t="s">
        <v>916</v>
      </c>
      <c r="C213" s="76">
        <v>30896</v>
      </c>
      <c r="D213" s="76">
        <v>51045</v>
      </c>
      <c r="E213" s="52" t="s">
        <v>7</v>
      </c>
      <c r="F213" s="76">
        <v>17983.5</v>
      </c>
      <c r="G213" s="76">
        <v>30850</v>
      </c>
      <c r="H213" s="76">
        <v>30850</v>
      </c>
      <c r="I213" s="76">
        <v>29862</v>
      </c>
      <c r="J213" s="76">
        <v>30898.35</v>
      </c>
      <c r="K213" s="76">
        <v>28270</v>
      </c>
      <c r="L213" s="66">
        <f t="shared" si="9"/>
        <v>0.58293354943273901</v>
      </c>
      <c r="M213" s="23">
        <f t="shared" si="10"/>
        <v>20195</v>
      </c>
      <c r="O213" s="65">
        <f t="shared" si="11"/>
        <v>12866.5</v>
      </c>
    </row>
    <row r="214" spans="1:15" s="46" customFormat="1" x14ac:dyDescent="0.25">
      <c r="A214" s="52" t="s">
        <v>399</v>
      </c>
      <c r="B214" s="52" t="s">
        <v>57</v>
      </c>
      <c r="C214" s="76">
        <v>12000</v>
      </c>
      <c r="D214" s="76">
        <v>12000</v>
      </c>
      <c r="E214" s="52" t="s">
        <v>7</v>
      </c>
      <c r="F214" s="76">
        <v>6254.49</v>
      </c>
      <c r="G214" s="76">
        <v>12000</v>
      </c>
      <c r="H214" s="76">
        <v>12000</v>
      </c>
      <c r="I214" s="76">
        <v>16660.650000000001</v>
      </c>
      <c r="J214" s="76">
        <v>18283.78</v>
      </c>
      <c r="K214" s="76">
        <v>16670.419999999998</v>
      </c>
      <c r="L214" s="66">
        <f t="shared" si="9"/>
        <v>0.52120749999999993</v>
      </c>
      <c r="M214" s="23">
        <f t="shared" si="10"/>
        <v>0</v>
      </c>
      <c r="O214" s="65">
        <f t="shared" si="11"/>
        <v>5745.51</v>
      </c>
    </row>
    <row r="215" spans="1:15" s="46" customFormat="1" x14ac:dyDescent="0.25">
      <c r="A215" s="52" t="s">
        <v>400</v>
      </c>
      <c r="B215" s="52" t="s">
        <v>917</v>
      </c>
      <c r="C215" s="76">
        <v>6500</v>
      </c>
      <c r="D215" s="76">
        <v>6500</v>
      </c>
      <c r="E215" s="52" t="s">
        <v>7</v>
      </c>
      <c r="F215" s="76">
        <v>4875</v>
      </c>
      <c r="G215" s="76">
        <v>6500</v>
      </c>
      <c r="H215" s="76">
        <v>6500</v>
      </c>
      <c r="I215" s="76">
        <v>6500</v>
      </c>
      <c r="J215" s="76">
        <v>6500</v>
      </c>
      <c r="K215" s="76">
        <v>6500</v>
      </c>
      <c r="L215" s="66">
        <f t="shared" si="9"/>
        <v>0.75</v>
      </c>
      <c r="M215" s="23">
        <f t="shared" si="10"/>
        <v>0</v>
      </c>
      <c r="O215" s="65">
        <f t="shared" si="11"/>
        <v>1625</v>
      </c>
    </row>
    <row r="216" spans="1:15" s="46" customFormat="1" x14ac:dyDescent="0.25">
      <c r="A216" s="52" t="s">
        <v>401</v>
      </c>
      <c r="B216" s="52" t="s">
        <v>889</v>
      </c>
      <c r="C216" s="76">
        <v>32000</v>
      </c>
      <c r="D216" s="76">
        <v>12000</v>
      </c>
      <c r="E216" s="52" t="s">
        <v>7</v>
      </c>
      <c r="F216" s="76">
        <v>15623.82</v>
      </c>
      <c r="G216" s="76">
        <v>12000</v>
      </c>
      <c r="H216" s="76">
        <v>16000</v>
      </c>
      <c r="I216" s="76">
        <v>13597.84</v>
      </c>
      <c r="J216" s="76">
        <v>9665.57</v>
      </c>
      <c r="K216" s="76">
        <v>12000</v>
      </c>
      <c r="L216" s="66">
        <f t="shared" si="9"/>
        <v>1.3019849999999999</v>
      </c>
      <c r="M216" s="23">
        <f t="shared" si="10"/>
        <v>0</v>
      </c>
      <c r="O216" s="65">
        <f t="shared" si="11"/>
        <v>376.18000000000029</v>
      </c>
    </row>
    <row r="217" spans="1:15" s="46" customFormat="1" x14ac:dyDescent="0.25">
      <c r="A217" s="52" t="s">
        <v>402</v>
      </c>
      <c r="B217" s="52" t="s">
        <v>912</v>
      </c>
      <c r="C217" s="52" t="s">
        <v>7</v>
      </c>
      <c r="D217" s="52" t="s">
        <v>7</v>
      </c>
      <c r="E217" s="52" t="s">
        <v>7</v>
      </c>
      <c r="F217" s="52" t="s">
        <v>7</v>
      </c>
      <c r="G217" s="52" t="s">
        <v>7</v>
      </c>
      <c r="H217" s="52" t="s">
        <v>7</v>
      </c>
      <c r="I217" s="76">
        <v>2570.4</v>
      </c>
      <c r="J217" s="76">
        <v>80</v>
      </c>
      <c r="K217" s="52" t="s">
        <v>7</v>
      </c>
      <c r="L217" s="66" t="e">
        <f t="shared" si="9"/>
        <v>#VALUE!</v>
      </c>
      <c r="M217" s="23" t="e">
        <f t="shared" si="10"/>
        <v>#VALUE!</v>
      </c>
      <c r="O217" s="65" t="e">
        <f t="shared" si="11"/>
        <v>#VALUE!</v>
      </c>
    </row>
    <row r="218" spans="1:15" s="46" customFormat="1" x14ac:dyDescent="0.25">
      <c r="A218" s="52" t="s">
        <v>403</v>
      </c>
      <c r="B218" s="52" t="s">
        <v>58</v>
      </c>
      <c r="C218" s="76">
        <v>1000</v>
      </c>
      <c r="D218" s="76">
        <v>500</v>
      </c>
      <c r="E218" s="52" t="s">
        <v>7</v>
      </c>
      <c r="F218" s="76">
        <v>-54</v>
      </c>
      <c r="G218" s="76">
        <v>1000</v>
      </c>
      <c r="H218" s="76">
        <v>1000</v>
      </c>
      <c r="I218" s="76">
        <v>640.55999999999995</v>
      </c>
      <c r="J218" s="76">
        <v>440</v>
      </c>
      <c r="K218" s="76">
        <v>3748.9</v>
      </c>
      <c r="L218" s="66">
        <f t="shared" si="9"/>
        <v>-5.3999999999999999E-2</v>
      </c>
      <c r="M218" s="23">
        <f t="shared" si="10"/>
        <v>-500</v>
      </c>
      <c r="O218" s="65">
        <f t="shared" si="11"/>
        <v>1054</v>
      </c>
    </row>
    <row r="219" spans="1:15" s="46" customFormat="1" x14ac:dyDescent="0.25">
      <c r="A219" s="52" t="s">
        <v>404</v>
      </c>
      <c r="B219" s="52" t="s">
        <v>891</v>
      </c>
      <c r="C219" s="76">
        <v>15000</v>
      </c>
      <c r="D219" s="76">
        <v>15000</v>
      </c>
      <c r="E219" s="52" t="s">
        <v>7</v>
      </c>
      <c r="F219" s="76">
        <v>12250.98</v>
      </c>
      <c r="G219" s="76">
        <v>15000</v>
      </c>
      <c r="H219" s="76">
        <v>15000</v>
      </c>
      <c r="I219" s="76">
        <v>18754.099999999999</v>
      </c>
      <c r="J219" s="76">
        <v>15149.81</v>
      </c>
      <c r="K219" s="76">
        <v>19365.32</v>
      </c>
      <c r="L219" s="66">
        <f t="shared" si="9"/>
        <v>0.81673200000000001</v>
      </c>
      <c r="M219" s="23">
        <f t="shared" si="10"/>
        <v>0</v>
      </c>
      <c r="O219" s="65">
        <f t="shared" si="11"/>
        <v>2749.0200000000004</v>
      </c>
    </row>
    <row r="220" spans="1:15" s="46" customFormat="1" x14ac:dyDescent="0.25">
      <c r="A220" s="52" t="s">
        <v>405</v>
      </c>
      <c r="B220" s="52" t="s">
        <v>254</v>
      </c>
      <c r="C220" s="76">
        <v>3500</v>
      </c>
      <c r="D220" s="76">
        <v>3500</v>
      </c>
      <c r="E220" s="52" t="s">
        <v>7</v>
      </c>
      <c r="F220" s="76">
        <v>-8.2200000000000006</v>
      </c>
      <c r="G220" s="76">
        <v>3500</v>
      </c>
      <c r="H220" s="76">
        <v>3500</v>
      </c>
      <c r="I220" s="76">
        <v>2174.3000000000002</v>
      </c>
      <c r="J220" s="76">
        <v>3149.1</v>
      </c>
      <c r="K220" s="76">
        <v>3220.15</v>
      </c>
      <c r="L220" s="66">
        <f t="shared" si="9"/>
        <v>-2.3485714285714286E-3</v>
      </c>
      <c r="M220" s="23">
        <f t="shared" si="10"/>
        <v>0</v>
      </c>
      <c r="O220" s="65">
        <f t="shared" si="11"/>
        <v>3508.22</v>
      </c>
    </row>
    <row r="221" spans="1:15" s="46" customFormat="1" x14ac:dyDescent="0.25">
      <c r="A221" s="52" t="s">
        <v>406</v>
      </c>
      <c r="B221" s="52" t="s">
        <v>893</v>
      </c>
      <c r="C221" s="76">
        <v>10000</v>
      </c>
      <c r="D221" s="76">
        <v>10000</v>
      </c>
      <c r="E221" s="52" t="s">
        <v>7</v>
      </c>
      <c r="F221" s="76">
        <v>5361.46</v>
      </c>
      <c r="G221" s="76">
        <v>10000</v>
      </c>
      <c r="H221" s="76">
        <v>10000</v>
      </c>
      <c r="I221" s="76">
        <v>11716.5</v>
      </c>
      <c r="J221" s="76">
        <v>20703.38</v>
      </c>
      <c r="K221" s="76">
        <v>16953.990000000002</v>
      </c>
      <c r="L221" s="66">
        <f t="shared" si="9"/>
        <v>0.53614600000000001</v>
      </c>
      <c r="M221" s="23">
        <f t="shared" si="10"/>
        <v>0</v>
      </c>
      <c r="O221" s="65">
        <f t="shared" si="11"/>
        <v>4638.54</v>
      </c>
    </row>
    <row r="222" spans="1:15" s="46" customFormat="1" x14ac:dyDescent="0.25">
      <c r="A222" s="52" t="s">
        <v>407</v>
      </c>
      <c r="B222" s="52" t="s">
        <v>894</v>
      </c>
      <c r="C222" s="76">
        <v>6000</v>
      </c>
      <c r="D222" s="76">
        <v>6000</v>
      </c>
      <c r="E222" s="52" t="s">
        <v>7</v>
      </c>
      <c r="F222" s="76">
        <v>6825.58</v>
      </c>
      <c r="G222" s="76">
        <v>6000</v>
      </c>
      <c r="H222" s="76">
        <v>6826</v>
      </c>
      <c r="I222" s="76">
        <v>3127.15</v>
      </c>
      <c r="J222" s="76">
        <v>6328.38</v>
      </c>
      <c r="K222" s="76">
        <v>5926.03</v>
      </c>
      <c r="L222" s="66">
        <f t="shared" si="9"/>
        <v>1.1375966666666666</v>
      </c>
      <c r="M222" s="23">
        <f t="shared" si="10"/>
        <v>0</v>
      </c>
      <c r="O222" s="65">
        <f t="shared" si="11"/>
        <v>0.42000000000007276</v>
      </c>
    </row>
    <row r="223" spans="1:15" s="46" customFormat="1" x14ac:dyDescent="0.25">
      <c r="A223" s="52" t="s">
        <v>408</v>
      </c>
      <c r="B223" s="52" t="s">
        <v>895</v>
      </c>
      <c r="C223" s="76">
        <v>3000</v>
      </c>
      <c r="D223" s="76">
        <v>3000</v>
      </c>
      <c r="E223" s="52" t="s">
        <v>7</v>
      </c>
      <c r="F223" s="76">
        <v>2964.39</v>
      </c>
      <c r="G223" s="76">
        <v>2500</v>
      </c>
      <c r="H223" s="76">
        <v>3100</v>
      </c>
      <c r="I223" s="76">
        <v>2263.0700000000002</v>
      </c>
      <c r="J223" s="76">
        <v>2594.94</v>
      </c>
      <c r="K223" s="76">
        <v>3264.09</v>
      </c>
      <c r="L223" s="66">
        <f t="shared" si="9"/>
        <v>1.185756</v>
      </c>
      <c r="M223" s="23">
        <f t="shared" si="10"/>
        <v>500</v>
      </c>
      <c r="O223" s="65">
        <f t="shared" si="11"/>
        <v>135.61000000000013</v>
      </c>
    </row>
    <row r="224" spans="1:15" s="46" customFormat="1" x14ac:dyDescent="0.25">
      <c r="A224" s="52" t="s">
        <v>409</v>
      </c>
      <c r="B224" s="52" t="s">
        <v>907</v>
      </c>
      <c r="C224" s="76">
        <v>50000</v>
      </c>
      <c r="D224" s="76">
        <v>54000</v>
      </c>
      <c r="E224" s="52" t="s">
        <v>7</v>
      </c>
      <c r="F224" s="76">
        <v>49068.12</v>
      </c>
      <c r="G224" s="76">
        <v>45400</v>
      </c>
      <c r="H224" s="76">
        <v>49068.12</v>
      </c>
      <c r="I224" s="76">
        <v>41265.120000000003</v>
      </c>
      <c r="J224" s="76">
        <v>44100.04</v>
      </c>
      <c r="K224" s="76">
        <v>1145.98</v>
      </c>
      <c r="L224" s="66">
        <f t="shared" si="9"/>
        <v>1.0807955947136565</v>
      </c>
      <c r="M224" s="23">
        <f t="shared" si="10"/>
        <v>8600</v>
      </c>
      <c r="O224" s="65">
        <f t="shared" si="11"/>
        <v>0</v>
      </c>
    </row>
    <row r="225" spans="1:15" s="46" customFormat="1" x14ac:dyDescent="0.25">
      <c r="A225" s="52" t="s">
        <v>410</v>
      </c>
      <c r="B225" s="52" t="s">
        <v>918</v>
      </c>
      <c r="C225" s="76">
        <v>17000</v>
      </c>
      <c r="D225" s="76">
        <v>17000</v>
      </c>
      <c r="E225" s="52" t="s">
        <v>7</v>
      </c>
      <c r="F225" s="76">
        <v>7164.84</v>
      </c>
      <c r="G225" s="76">
        <v>17000</v>
      </c>
      <c r="H225" s="76">
        <v>17000</v>
      </c>
      <c r="I225" s="76">
        <v>12866.02</v>
      </c>
      <c r="J225" s="76">
        <v>21326.25</v>
      </c>
      <c r="K225" s="76">
        <v>7462.03</v>
      </c>
      <c r="L225" s="66">
        <f t="shared" si="9"/>
        <v>0.42146117647058823</v>
      </c>
      <c r="M225" s="23">
        <f t="shared" si="10"/>
        <v>0</v>
      </c>
      <c r="O225" s="65">
        <f t="shared" si="11"/>
        <v>9835.16</v>
      </c>
    </row>
    <row r="226" spans="1:15" s="46" customFormat="1" x14ac:dyDescent="0.25">
      <c r="A226" s="52" t="s">
        <v>411</v>
      </c>
      <c r="B226" s="52" t="s">
        <v>412</v>
      </c>
      <c r="C226" s="76">
        <v>3000</v>
      </c>
      <c r="D226" s="76">
        <v>3000</v>
      </c>
      <c r="E226" s="52" t="s">
        <v>7</v>
      </c>
      <c r="F226" s="76">
        <v>3406.31</v>
      </c>
      <c r="G226" s="76">
        <v>3000</v>
      </c>
      <c r="H226" s="76">
        <v>3406.31</v>
      </c>
      <c r="I226" s="76">
        <v>2459.9299999999998</v>
      </c>
      <c r="J226" s="76">
        <v>634.41</v>
      </c>
      <c r="K226" s="76">
        <v>1391.82</v>
      </c>
      <c r="L226" s="66">
        <f t="shared" si="9"/>
        <v>1.1354366666666666</v>
      </c>
      <c r="M226" s="23">
        <f t="shared" si="10"/>
        <v>0</v>
      </c>
      <c r="O226" s="65">
        <f t="shared" si="11"/>
        <v>0</v>
      </c>
    </row>
    <row r="227" spans="1:15" s="46" customFormat="1" x14ac:dyDescent="0.25">
      <c r="A227" s="52" t="s">
        <v>413</v>
      </c>
      <c r="B227" s="52" t="s">
        <v>37</v>
      </c>
      <c r="C227" s="76">
        <v>6000</v>
      </c>
      <c r="D227" s="76">
        <v>6000</v>
      </c>
      <c r="E227" s="52" t="s">
        <v>7</v>
      </c>
      <c r="F227" s="76">
        <v>3626.46</v>
      </c>
      <c r="G227" s="76">
        <v>6000</v>
      </c>
      <c r="H227" s="76">
        <v>6000</v>
      </c>
      <c r="I227" s="76">
        <v>5742.98</v>
      </c>
      <c r="J227" s="76">
        <v>6790.78</v>
      </c>
      <c r="K227" s="76">
        <v>5458.27</v>
      </c>
      <c r="L227" s="66">
        <f t="shared" si="9"/>
        <v>0.60441</v>
      </c>
      <c r="M227" s="23">
        <f t="shared" si="10"/>
        <v>0</v>
      </c>
      <c r="O227" s="65">
        <f t="shared" si="11"/>
        <v>2373.54</v>
      </c>
    </row>
    <row r="228" spans="1:15" s="46" customFormat="1" x14ac:dyDescent="0.25">
      <c r="A228" s="52" t="s">
        <v>414</v>
      </c>
      <c r="B228" s="52" t="s">
        <v>64</v>
      </c>
      <c r="C228" s="52" t="s">
        <v>7</v>
      </c>
      <c r="D228" s="52" t="s">
        <v>7</v>
      </c>
      <c r="E228" s="52" t="s">
        <v>7</v>
      </c>
      <c r="F228" s="76">
        <v>74</v>
      </c>
      <c r="G228" s="76">
        <v>3000</v>
      </c>
      <c r="H228" s="76">
        <v>3000</v>
      </c>
      <c r="I228" s="76">
        <v>1484.69</v>
      </c>
      <c r="J228" s="76">
        <v>3105.13</v>
      </c>
      <c r="K228" s="76">
        <v>3136.89</v>
      </c>
      <c r="L228" s="66">
        <f t="shared" si="9"/>
        <v>2.4666666666666667E-2</v>
      </c>
      <c r="M228" s="23" t="e">
        <f t="shared" si="10"/>
        <v>#VALUE!</v>
      </c>
      <c r="O228" s="65">
        <f t="shared" si="11"/>
        <v>2926</v>
      </c>
    </row>
    <row r="229" spans="1:15" s="46" customFormat="1" x14ac:dyDescent="0.25">
      <c r="A229" s="52" t="s">
        <v>415</v>
      </c>
      <c r="B229" s="52" t="s">
        <v>896</v>
      </c>
      <c r="C229" s="76">
        <v>45000</v>
      </c>
      <c r="D229" s="76">
        <v>45000</v>
      </c>
      <c r="E229" s="52" t="s">
        <v>7</v>
      </c>
      <c r="F229" s="76">
        <v>41019.279999999999</v>
      </c>
      <c r="G229" s="76">
        <v>40000</v>
      </c>
      <c r="H229" s="76">
        <v>41020</v>
      </c>
      <c r="I229" s="76">
        <v>48520.6</v>
      </c>
      <c r="J229" s="76">
        <v>45151.3</v>
      </c>
      <c r="K229" s="76">
        <v>48297.14</v>
      </c>
      <c r="L229" s="66">
        <f t="shared" si="9"/>
        <v>1.025482</v>
      </c>
      <c r="M229" s="23">
        <f t="shared" si="10"/>
        <v>5000</v>
      </c>
      <c r="O229" s="65">
        <f t="shared" si="11"/>
        <v>0.72000000000116415</v>
      </c>
    </row>
    <row r="230" spans="1:15" s="46" customFormat="1" x14ac:dyDescent="0.25">
      <c r="A230" s="52" t="s">
        <v>416</v>
      </c>
      <c r="B230" s="52" t="s">
        <v>919</v>
      </c>
      <c r="C230" s="76">
        <v>7260</v>
      </c>
      <c r="D230" s="76">
        <v>7260</v>
      </c>
      <c r="E230" s="52" t="s">
        <v>7</v>
      </c>
      <c r="F230" s="76">
        <v>7260</v>
      </c>
      <c r="G230" s="76">
        <v>7260</v>
      </c>
      <c r="H230" s="76">
        <v>7260</v>
      </c>
      <c r="I230" s="76">
        <v>7260</v>
      </c>
      <c r="J230" s="76">
        <v>7260</v>
      </c>
      <c r="K230" s="76">
        <v>7260</v>
      </c>
      <c r="L230" s="66">
        <f t="shared" si="9"/>
        <v>1</v>
      </c>
      <c r="M230" s="23">
        <f t="shared" si="10"/>
        <v>0</v>
      </c>
      <c r="O230" s="65">
        <f t="shared" si="11"/>
        <v>0</v>
      </c>
    </row>
    <row r="231" spans="1:15" s="46" customFormat="1" x14ac:dyDescent="0.25">
      <c r="A231" s="52" t="s">
        <v>417</v>
      </c>
      <c r="B231" s="52" t="s">
        <v>920</v>
      </c>
      <c r="C231" s="76">
        <v>5000</v>
      </c>
      <c r="D231" s="76">
        <v>5500</v>
      </c>
      <c r="E231" s="52" t="s">
        <v>7</v>
      </c>
      <c r="F231" s="76">
        <v>5215.87</v>
      </c>
      <c r="G231" s="76">
        <v>5000</v>
      </c>
      <c r="H231" s="76">
        <v>6000</v>
      </c>
      <c r="I231" s="76">
        <v>5238.8100000000004</v>
      </c>
      <c r="J231" s="76">
        <v>3664.96</v>
      </c>
      <c r="K231" s="76">
        <v>5029.58</v>
      </c>
      <c r="L231" s="66">
        <f t="shared" si="9"/>
        <v>1.043174</v>
      </c>
      <c r="M231" s="23">
        <f t="shared" si="10"/>
        <v>500</v>
      </c>
      <c r="O231" s="65">
        <f t="shared" si="11"/>
        <v>784.13000000000011</v>
      </c>
    </row>
    <row r="232" spans="1:15" s="46" customFormat="1" x14ac:dyDescent="0.25">
      <c r="A232" s="52" t="s">
        <v>418</v>
      </c>
      <c r="B232" s="52" t="s">
        <v>60</v>
      </c>
      <c r="C232" s="76">
        <v>35</v>
      </c>
      <c r="D232" s="76">
        <v>35</v>
      </c>
      <c r="E232" s="52" t="s">
        <v>7</v>
      </c>
      <c r="F232" s="76">
        <v>35</v>
      </c>
      <c r="G232" s="76">
        <v>35</v>
      </c>
      <c r="H232" s="76">
        <v>35</v>
      </c>
      <c r="I232" s="76">
        <v>35</v>
      </c>
      <c r="J232" s="76">
        <v>35</v>
      </c>
      <c r="K232" s="76">
        <v>35</v>
      </c>
      <c r="L232" s="66">
        <f t="shared" si="9"/>
        <v>1</v>
      </c>
      <c r="M232" s="23">
        <f t="shared" si="10"/>
        <v>0</v>
      </c>
      <c r="O232" s="65">
        <f t="shared" si="11"/>
        <v>0</v>
      </c>
    </row>
    <row r="233" spans="1:15" s="46" customFormat="1" x14ac:dyDescent="0.25">
      <c r="A233" s="52" t="s">
        <v>419</v>
      </c>
      <c r="B233" s="52" t="s">
        <v>49</v>
      </c>
      <c r="C233" s="52" t="s">
        <v>7</v>
      </c>
      <c r="D233" s="52" t="s">
        <v>7</v>
      </c>
      <c r="E233" s="52" t="s">
        <v>7</v>
      </c>
      <c r="F233" s="52" t="s">
        <v>7</v>
      </c>
      <c r="G233" s="52" t="s">
        <v>7</v>
      </c>
      <c r="H233" s="52" t="s">
        <v>7</v>
      </c>
      <c r="I233" s="52" t="s">
        <v>7</v>
      </c>
      <c r="J233" s="52" t="s">
        <v>7</v>
      </c>
      <c r="K233" s="76">
        <v>12675</v>
      </c>
      <c r="L233" s="66" t="e">
        <f t="shared" si="9"/>
        <v>#VALUE!</v>
      </c>
      <c r="M233" s="23" t="e">
        <f t="shared" si="10"/>
        <v>#VALUE!</v>
      </c>
      <c r="O233" s="65" t="e">
        <f t="shared" si="11"/>
        <v>#VALUE!</v>
      </c>
    </row>
    <row r="234" spans="1:15" s="46" customFormat="1" x14ac:dyDescent="0.25">
      <c r="A234" s="52" t="s">
        <v>420</v>
      </c>
      <c r="B234" s="52" t="s">
        <v>921</v>
      </c>
      <c r="C234" s="76">
        <v>1000</v>
      </c>
      <c r="D234" s="76">
        <v>1000</v>
      </c>
      <c r="E234" s="52" t="s">
        <v>7</v>
      </c>
      <c r="F234" s="76">
        <v>266.45999999999998</v>
      </c>
      <c r="G234" s="76">
        <v>1000</v>
      </c>
      <c r="H234" s="76">
        <v>1000</v>
      </c>
      <c r="I234" s="76">
        <v>1283.5999999999999</v>
      </c>
      <c r="J234" s="76">
        <v>395</v>
      </c>
      <c r="K234" s="76">
        <v>922.32</v>
      </c>
      <c r="L234" s="66">
        <f t="shared" si="9"/>
        <v>0.26645999999999997</v>
      </c>
      <c r="M234" s="23">
        <f t="shared" si="10"/>
        <v>0</v>
      </c>
      <c r="O234" s="65">
        <f t="shared" si="11"/>
        <v>733.54</v>
      </c>
    </row>
    <row r="235" spans="1:15" s="46" customFormat="1" x14ac:dyDescent="0.25">
      <c r="A235" s="52" t="s">
        <v>421</v>
      </c>
      <c r="B235" s="52" t="s">
        <v>922</v>
      </c>
      <c r="C235" s="76">
        <v>1500</v>
      </c>
      <c r="D235" s="76">
        <v>1500</v>
      </c>
      <c r="E235" s="52" t="s">
        <v>7</v>
      </c>
      <c r="F235" s="76">
        <v>496.26</v>
      </c>
      <c r="G235" s="76">
        <v>1500</v>
      </c>
      <c r="H235" s="76">
        <v>1500</v>
      </c>
      <c r="I235" s="76">
        <v>1618.37</v>
      </c>
      <c r="J235" s="76">
        <v>1415.64</v>
      </c>
      <c r="K235" s="76">
        <v>1363.44</v>
      </c>
      <c r="L235" s="66">
        <f t="shared" si="9"/>
        <v>0.33083999999999997</v>
      </c>
      <c r="M235" s="23">
        <f t="shared" si="10"/>
        <v>0</v>
      </c>
      <c r="O235" s="65">
        <f t="shared" si="11"/>
        <v>1003.74</v>
      </c>
    </row>
    <row r="236" spans="1:15" s="46" customFormat="1" x14ac:dyDescent="0.25">
      <c r="A236" s="52" t="s">
        <v>422</v>
      </c>
      <c r="B236" s="52" t="s">
        <v>61</v>
      </c>
      <c r="C236" s="76">
        <v>5000</v>
      </c>
      <c r="D236" s="76">
        <v>5000</v>
      </c>
      <c r="E236" s="52" t="s">
        <v>7</v>
      </c>
      <c r="F236" s="52" t="s">
        <v>7</v>
      </c>
      <c r="G236" s="76">
        <v>5000</v>
      </c>
      <c r="H236" s="76">
        <v>5000</v>
      </c>
      <c r="I236" s="76">
        <v>8278.51</v>
      </c>
      <c r="J236" s="76">
        <v>7109.91</v>
      </c>
      <c r="K236" s="52" t="s">
        <v>7</v>
      </c>
      <c r="L236" s="66" t="e">
        <f t="shared" si="9"/>
        <v>#VALUE!</v>
      </c>
      <c r="M236" s="23">
        <f t="shared" si="10"/>
        <v>0</v>
      </c>
      <c r="O236" s="65" t="e">
        <f t="shared" si="11"/>
        <v>#VALUE!</v>
      </c>
    </row>
    <row r="237" spans="1:15" s="46" customFormat="1" x14ac:dyDescent="0.25">
      <c r="A237" s="52" t="s">
        <v>423</v>
      </c>
      <c r="B237" s="52" t="s">
        <v>59</v>
      </c>
      <c r="C237" s="76">
        <v>4500</v>
      </c>
      <c r="D237" s="76">
        <v>4500</v>
      </c>
      <c r="E237" s="52" t="s">
        <v>7</v>
      </c>
      <c r="F237" s="76">
        <v>1325.06</v>
      </c>
      <c r="G237" s="76">
        <v>4500</v>
      </c>
      <c r="H237" s="76">
        <v>4500</v>
      </c>
      <c r="I237" s="76">
        <v>5937.38</v>
      </c>
      <c r="J237" s="76">
        <v>2405.4499999999998</v>
      </c>
      <c r="K237" s="76">
        <v>4465.16</v>
      </c>
      <c r="L237" s="66">
        <f t="shared" si="9"/>
        <v>0.29445777777777776</v>
      </c>
      <c r="M237" s="23">
        <f t="shared" si="10"/>
        <v>0</v>
      </c>
      <c r="O237" s="65">
        <f t="shared" si="11"/>
        <v>3174.94</v>
      </c>
    </row>
    <row r="238" spans="1:15" s="46" customFormat="1" x14ac:dyDescent="0.25">
      <c r="A238" s="52" t="s">
        <v>424</v>
      </c>
      <c r="B238" s="52" t="s">
        <v>174</v>
      </c>
      <c r="C238" s="76">
        <v>500</v>
      </c>
      <c r="D238" s="76">
        <v>500</v>
      </c>
      <c r="E238" s="52" t="s">
        <v>7</v>
      </c>
      <c r="F238" s="76">
        <v>580.42999999999995</v>
      </c>
      <c r="G238" s="76">
        <v>500</v>
      </c>
      <c r="H238" s="76">
        <v>580.42999999999995</v>
      </c>
      <c r="I238" s="76">
        <v>579.88</v>
      </c>
      <c r="J238" s="76">
        <v>101.69</v>
      </c>
      <c r="K238" s="52" t="s">
        <v>7</v>
      </c>
      <c r="L238" s="66">
        <f t="shared" si="9"/>
        <v>1.16086</v>
      </c>
      <c r="M238" s="23">
        <f t="shared" si="10"/>
        <v>0</v>
      </c>
      <c r="O238" s="65">
        <f t="shared" si="11"/>
        <v>0</v>
      </c>
    </row>
    <row r="239" spans="1:15" s="46" customFormat="1" x14ac:dyDescent="0.25">
      <c r="A239" s="52" t="s">
        <v>425</v>
      </c>
      <c r="B239" s="52" t="s">
        <v>39</v>
      </c>
      <c r="C239" s="76">
        <v>10000</v>
      </c>
      <c r="D239" s="76">
        <v>9000</v>
      </c>
      <c r="E239" s="52" t="s">
        <v>7</v>
      </c>
      <c r="F239" s="76">
        <v>10567.89</v>
      </c>
      <c r="G239" s="76">
        <v>9000</v>
      </c>
      <c r="H239" s="76">
        <v>11000</v>
      </c>
      <c r="I239" s="76">
        <v>151217.59</v>
      </c>
      <c r="J239" s="76">
        <v>11472</v>
      </c>
      <c r="K239" s="76">
        <v>2963.64</v>
      </c>
      <c r="L239" s="66">
        <f t="shared" si="9"/>
        <v>1.17421</v>
      </c>
      <c r="M239" s="23">
        <f t="shared" si="10"/>
        <v>0</v>
      </c>
      <c r="O239" s="65">
        <f t="shared" si="11"/>
        <v>432.11000000000058</v>
      </c>
    </row>
    <row r="240" spans="1:15" s="46" customFormat="1" x14ac:dyDescent="0.25">
      <c r="A240" s="52" t="s">
        <v>426</v>
      </c>
      <c r="B240" s="52" t="s">
        <v>899</v>
      </c>
      <c r="C240" s="76">
        <v>500</v>
      </c>
      <c r="D240" s="52" t="s">
        <v>7</v>
      </c>
      <c r="E240" s="52" t="s">
        <v>7</v>
      </c>
      <c r="F240" s="52" t="s">
        <v>7</v>
      </c>
      <c r="G240" s="76">
        <v>1000</v>
      </c>
      <c r="H240" s="76">
        <v>1000</v>
      </c>
      <c r="I240" s="52" t="s">
        <v>7</v>
      </c>
      <c r="J240" s="76">
        <v>943.58</v>
      </c>
      <c r="K240" s="76">
        <v>1408.1</v>
      </c>
      <c r="L240" s="66" t="e">
        <f t="shared" si="9"/>
        <v>#VALUE!</v>
      </c>
      <c r="M240" s="23" t="e">
        <f t="shared" si="10"/>
        <v>#VALUE!</v>
      </c>
      <c r="O240" s="65" t="e">
        <f t="shared" si="11"/>
        <v>#VALUE!</v>
      </c>
    </row>
    <row r="241" spans="1:15" s="46" customFormat="1" x14ac:dyDescent="0.25">
      <c r="A241" s="52" t="s">
        <v>427</v>
      </c>
      <c r="B241" s="52" t="s">
        <v>40</v>
      </c>
      <c r="C241" s="76">
        <v>500</v>
      </c>
      <c r="D241" s="76">
        <v>1000</v>
      </c>
      <c r="E241" s="52" t="s">
        <v>7</v>
      </c>
      <c r="F241" s="76">
        <v>775.87</v>
      </c>
      <c r="G241" s="76">
        <v>500</v>
      </c>
      <c r="H241" s="76">
        <v>800</v>
      </c>
      <c r="I241" s="76">
        <v>91.67</v>
      </c>
      <c r="J241" s="76">
        <v>15</v>
      </c>
      <c r="K241" s="76">
        <v>440.71</v>
      </c>
      <c r="L241" s="66">
        <f t="shared" si="9"/>
        <v>1.5517400000000001</v>
      </c>
      <c r="M241" s="23">
        <f t="shared" si="10"/>
        <v>500</v>
      </c>
      <c r="O241" s="65">
        <f t="shared" si="11"/>
        <v>24.129999999999995</v>
      </c>
    </row>
    <row r="242" spans="1:15" s="46" customFormat="1" x14ac:dyDescent="0.25">
      <c r="A242" s="52" t="s">
        <v>428</v>
      </c>
      <c r="B242" s="52" t="s">
        <v>923</v>
      </c>
      <c r="C242" s="76">
        <v>4500</v>
      </c>
      <c r="D242" s="76">
        <v>4000</v>
      </c>
      <c r="E242" s="52" t="s">
        <v>7</v>
      </c>
      <c r="F242" s="76">
        <v>4319.21</v>
      </c>
      <c r="G242" s="76">
        <v>4000</v>
      </c>
      <c r="H242" s="76">
        <v>4500</v>
      </c>
      <c r="I242" s="76">
        <v>3212.02</v>
      </c>
      <c r="J242" s="76">
        <v>2660.27</v>
      </c>
      <c r="K242" s="76">
        <v>8213.58</v>
      </c>
      <c r="L242" s="66">
        <f t="shared" si="9"/>
        <v>1.0798025</v>
      </c>
      <c r="M242" s="23">
        <f t="shared" si="10"/>
        <v>0</v>
      </c>
      <c r="O242" s="65">
        <f t="shared" si="11"/>
        <v>180.78999999999996</v>
      </c>
    </row>
    <row r="243" spans="1:15" s="46" customFormat="1" x14ac:dyDescent="0.25">
      <c r="A243" s="52" t="s">
        <v>429</v>
      </c>
      <c r="B243" s="52" t="s">
        <v>63</v>
      </c>
      <c r="C243" s="52" t="s">
        <v>7</v>
      </c>
      <c r="D243" s="52" t="s">
        <v>7</v>
      </c>
      <c r="E243" s="52" t="s">
        <v>7</v>
      </c>
      <c r="F243" s="52" t="s">
        <v>7</v>
      </c>
      <c r="G243" s="76">
        <v>114135.58</v>
      </c>
      <c r="H243" s="52" t="s">
        <v>7</v>
      </c>
      <c r="I243" s="76">
        <v>27992.13</v>
      </c>
      <c r="J243" s="76">
        <v>47701.8</v>
      </c>
      <c r="K243" s="52" t="s">
        <v>7</v>
      </c>
      <c r="L243" s="66" t="e">
        <f t="shared" si="9"/>
        <v>#VALUE!</v>
      </c>
      <c r="M243" s="23" t="e">
        <f t="shared" si="10"/>
        <v>#VALUE!</v>
      </c>
      <c r="O243" s="65" t="e">
        <f t="shared" si="11"/>
        <v>#VALUE!</v>
      </c>
    </row>
    <row r="244" spans="1:15" s="46" customFormat="1" x14ac:dyDescent="0.25">
      <c r="A244" s="52" t="s">
        <v>430</v>
      </c>
      <c r="B244" s="52" t="s">
        <v>62</v>
      </c>
      <c r="C244" s="76">
        <v>2800</v>
      </c>
      <c r="D244" s="76">
        <v>2800</v>
      </c>
      <c r="E244" s="52" t="s">
        <v>7</v>
      </c>
      <c r="F244" s="76">
        <v>184</v>
      </c>
      <c r="G244" s="76">
        <v>2800</v>
      </c>
      <c r="H244" s="76">
        <v>2800</v>
      </c>
      <c r="I244" s="76">
        <v>2731.02</v>
      </c>
      <c r="J244" s="52" t="s">
        <v>7</v>
      </c>
      <c r="K244" s="52" t="s">
        <v>7</v>
      </c>
      <c r="L244" s="66">
        <f t="shared" si="9"/>
        <v>6.5714285714285711E-2</v>
      </c>
      <c r="M244" s="23">
        <f t="shared" si="10"/>
        <v>0</v>
      </c>
      <c r="O244" s="65">
        <f t="shared" si="11"/>
        <v>2616</v>
      </c>
    </row>
    <row r="245" spans="1:15" s="46" customFormat="1" x14ac:dyDescent="0.25">
      <c r="A245" s="52" t="s">
        <v>431</v>
      </c>
      <c r="B245" s="52" t="s">
        <v>41</v>
      </c>
      <c r="C245" s="76">
        <v>9000</v>
      </c>
      <c r="D245" s="76">
        <v>9000</v>
      </c>
      <c r="E245" s="52" t="s">
        <v>7</v>
      </c>
      <c r="F245" s="76">
        <v>9865.98</v>
      </c>
      <c r="G245" s="76">
        <v>5000</v>
      </c>
      <c r="H245" s="76">
        <v>10000</v>
      </c>
      <c r="I245" s="76">
        <v>6562.58</v>
      </c>
      <c r="J245" s="76">
        <v>3362.65</v>
      </c>
      <c r="K245" s="76">
        <v>28381.38</v>
      </c>
      <c r="L245" s="66">
        <f t="shared" si="9"/>
        <v>1.9731959999999999</v>
      </c>
      <c r="M245" s="23">
        <f t="shared" si="10"/>
        <v>4000</v>
      </c>
      <c r="O245" s="65">
        <f t="shared" si="11"/>
        <v>134.02000000000044</v>
      </c>
    </row>
    <row r="246" spans="1:15" s="46" customFormat="1" x14ac:dyDescent="0.25">
      <c r="A246" s="52" t="s">
        <v>1008</v>
      </c>
      <c r="B246" s="52" t="s">
        <v>995</v>
      </c>
      <c r="C246" s="52" t="s">
        <v>7</v>
      </c>
      <c r="D246" s="52" t="s">
        <v>7</v>
      </c>
      <c r="E246" s="52" t="s">
        <v>7</v>
      </c>
      <c r="F246" s="76">
        <v>588</v>
      </c>
      <c r="G246" s="52" t="s">
        <v>7</v>
      </c>
      <c r="H246" s="52" t="s">
        <v>7</v>
      </c>
      <c r="I246" s="52" t="s">
        <v>7</v>
      </c>
      <c r="J246" s="52" t="s">
        <v>7</v>
      </c>
      <c r="K246" s="52" t="s">
        <v>7</v>
      </c>
      <c r="L246" s="66" t="e">
        <f t="shared" si="9"/>
        <v>#VALUE!</v>
      </c>
      <c r="M246" s="23" t="e">
        <f t="shared" si="10"/>
        <v>#VALUE!</v>
      </c>
      <c r="O246" s="65" t="e">
        <f t="shared" si="11"/>
        <v>#VALUE!</v>
      </c>
    </row>
    <row r="247" spans="1:15" s="46" customFormat="1" x14ac:dyDescent="0.25">
      <c r="A247" s="52" t="s">
        <v>432</v>
      </c>
      <c r="B247" s="52" t="s">
        <v>268</v>
      </c>
      <c r="C247" s="52" t="s">
        <v>7</v>
      </c>
      <c r="D247" s="52" t="s">
        <v>7</v>
      </c>
      <c r="E247" s="52" t="s">
        <v>7</v>
      </c>
      <c r="F247" s="52" t="s">
        <v>7</v>
      </c>
      <c r="G247" s="52" t="s">
        <v>7</v>
      </c>
      <c r="H247" s="52" t="s">
        <v>7</v>
      </c>
      <c r="I247" s="52" t="s">
        <v>7</v>
      </c>
      <c r="J247" s="52" t="s">
        <v>7</v>
      </c>
      <c r="K247" s="76">
        <v>25972</v>
      </c>
      <c r="L247" s="66" t="e">
        <f t="shared" si="9"/>
        <v>#VALUE!</v>
      </c>
      <c r="M247" s="23" t="e">
        <f t="shared" si="10"/>
        <v>#VALUE!</v>
      </c>
      <c r="O247" s="65" t="e">
        <f t="shared" si="11"/>
        <v>#VALUE!</v>
      </c>
    </row>
    <row r="248" spans="1:15" s="46" customFormat="1" x14ac:dyDescent="0.25">
      <c r="A248" s="52" t="s">
        <v>433</v>
      </c>
      <c r="B248" s="52" t="s">
        <v>270</v>
      </c>
      <c r="C248" s="52" t="s">
        <v>7</v>
      </c>
      <c r="D248" s="76">
        <v>27836.78</v>
      </c>
      <c r="E248" s="52" t="s">
        <v>7</v>
      </c>
      <c r="F248" s="52" t="s">
        <v>7</v>
      </c>
      <c r="G248" s="52" t="s">
        <v>7</v>
      </c>
      <c r="H248" s="52" t="s">
        <v>7</v>
      </c>
      <c r="I248" s="76">
        <v>134634</v>
      </c>
      <c r="J248" s="52" t="s">
        <v>7</v>
      </c>
      <c r="K248" s="52" t="s">
        <v>7</v>
      </c>
      <c r="L248" s="66" t="e">
        <f t="shared" si="9"/>
        <v>#VALUE!</v>
      </c>
      <c r="M248" s="23" t="e">
        <f t="shared" si="10"/>
        <v>#VALUE!</v>
      </c>
      <c r="O248" s="65" t="e">
        <f t="shared" si="11"/>
        <v>#VALUE!</v>
      </c>
    </row>
    <row r="249" spans="1:15" s="46" customFormat="1" x14ac:dyDescent="0.25">
      <c r="A249" s="52" t="s">
        <v>434</v>
      </c>
      <c r="B249" s="52" t="s">
        <v>879</v>
      </c>
      <c r="C249" s="76">
        <v>43048</v>
      </c>
      <c r="D249" s="76">
        <v>43048</v>
      </c>
      <c r="E249" s="52" t="s">
        <v>7</v>
      </c>
      <c r="F249" s="76">
        <v>25386.48</v>
      </c>
      <c r="G249" s="76">
        <v>41000</v>
      </c>
      <c r="H249" s="76">
        <v>40997</v>
      </c>
      <c r="I249" s="76">
        <v>39289.72</v>
      </c>
      <c r="J249" s="76">
        <v>38609.15</v>
      </c>
      <c r="K249" s="76">
        <v>37605.370000000003</v>
      </c>
      <c r="L249" s="66">
        <f t="shared" si="9"/>
        <v>0.61918243902439019</v>
      </c>
      <c r="M249" s="23">
        <f t="shared" si="10"/>
        <v>2048</v>
      </c>
      <c r="O249" s="65">
        <f t="shared" si="11"/>
        <v>15610.52</v>
      </c>
    </row>
    <row r="250" spans="1:15" s="46" customFormat="1" x14ac:dyDescent="0.25">
      <c r="A250" s="52" t="s">
        <v>435</v>
      </c>
      <c r="B250" s="52" t="s">
        <v>880</v>
      </c>
      <c r="C250" s="76">
        <v>12372</v>
      </c>
      <c r="D250" s="76">
        <v>12372</v>
      </c>
      <c r="E250" s="52" t="s">
        <v>7</v>
      </c>
      <c r="F250" s="76">
        <v>9627.82</v>
      </c>
      <c r="G250" s="76">
        <v>21893</v>
      </c>
      <c r="H250" s="76">
        <v>11783</v>
      </c>
      <c r="I250" s="76">
        <v>37165.56</v>
      </c>
      <c r="J250" s="76">
        <v>31814.31</v>
      </c>
      <c r="K250" s="52" t="s">
        <v>7</v>
      </c>
      <c r="L250" s="66">
        <f t="shared" si="9"/>
        <v>0.43976704882839263</v>
      </c>
      <c r="M250" s="23">
        <f t="shared" si="10"/>
        <v>-9521</v>
      </c>
      <c r="O250" s="65">
        <f t="shared" si="11"/>
        <v>2155.1800000000003</v>
      </c>
    </row>
    <row r="251" spans="1:15" s="46" customFormat="1" x14ac:dyDescent="0.25">
      <c r="A251" s="52" t="s">
        <v>436</v>
      </c>
      <c r="B251" s="52" t="s">
        <v>28</v>
      </c>
      <c r="C251" s="76">
        <v>441</v>
      </c>
      <c r="D251" s="76">
        <v>441</v>
      </c>
      <c r="E251" s="52" t="s">
        <v>7</v>
      </c>
      <c r="F251" s="76">
        <v>287</v>
      </c>
      <c r="G251" s="76">
        <v>357</v>
      </c>
      <c r="H251" s="76">
        <v>287</v>
      </c>
      <c r="I251" s="76">
        <v>120</v>
      </c>
      <c r="J251" s="76">
        <v>68</v>
      </c>
      <c r="K251" s="52" t="s">
        <v>7</v>
      </c>
      <c r="L251" s="74">
        <f t="shared" si="9"/>
        <v>0.80392156862745101</v>
      </c>
      <c r="M251" s="69">
        <f t="shared" si="10"/>
        <v>84</v>
      </c>
      <c r="N251" s="51"/>
      <c r="O251" s="75">
        <f t="shared" si="11"/>
        <v>0</v>
      </c>
    </row>
    <row r="252" spans="1:15" s="46" customFormat="1" x14ac:dyDescent="0.25">
      <c r="A252" s="52" t="s">
        <v>437</v>
      </c>
      <c r="B252" s="52" t="s">
        <v>881</v>
      </c>
      <c r="C252" s="76">
        <v>4588</v>
      </c>
      <c r="D252" s="76">
        <v>4766</v>
      </c>
      <c r="E252" s="52" t="s">
        <v>7</v>
      </c>
      <c r="F252" s="76">
        <v>2773.19</v>
      </c>
      <c r="G252" s="76">
        <v>4363</v>
      </c>
      <c r="H252" s="76">
        <v>4363</v>
      </c>
      <c r="I252" s="76">
        <v>4057.5</v>
      </c>
      <c r="J252" s="76">
        <v>1759.1</v>
      </c>
      <c r="K252" s="76">
        <v>1550.26</v>
      </c>
      <c r="L252" s="66">
        <f t="shared" si="9"/>
        <v>0.63561540224616087</v>
      </c>
      <c r="M252" s="23">
        <f t="shared" si="10"/>
        <v>403</v>
      </c>
      <c r="O252" s="65">
        <f t="shared" si="11"/>
        <v>1589.81</v>
      </c>
    </row>
    <row r="253" spans="1:15" s="46" customFormat="1" x14ac:dyDescent="0.25">
      <c r="A253" s="52" t="s">
        <v>438</v>
      </c>
      <c r="B253" s="52" t="s">
        <v>29</v>
      </c>
      <c r="C253" s="76">
        <v>3463</v>
      </c>
      <c r="D253" s="76">
        <v>3463</v>
      </c>
      <c r="E253" s="52" t="s">
        <v>7</v>
      </c>
      <c r="F253" s="76">
        <v>2167.41</v>
      </c>
      <c r="G253" s="76">
        <v>3786</v>
      </c>
      <c r="H253" s="76">
        <v>3295</v>
      </c>
      <c r="I253" s="76">
        <v>4570.46</v>
      </c>
      <c r="J253" s="76">
        <v>4166.33</v>
      </c>
      <c r="K253" s="76">
        <v>2044.37</v>
      </c>
      <c r="L253" s="66">
        <f t="shared" si="9"/>
        <v>0.57248019017432639</v>
      </c>
      <c r="M253" s="23">
        <f t="shared" si="10"/>
        <v>-323</v>
      </c>
      <c r="O253" s="65">
        <f t="shared" si="11"/>
        <v>1127.5900000000001</v>
      </c>
    </row>
    <row r="254" spans="1:15" s="46" customFormat="1" x14ac:dyDescent="0.25">
      <c r="A254" s="52" t="s">
        <v>439</v>
      </c>
      <c r="B254" s="52" t="s">
        <v>30</v>
      </c>
      <c r="C254" s="76">
        <v>810</v>
      </c>
      <c r="D254" s="76">
        <v>810</v>
      </c>
      <c r="E254" s="52" t="s">
        <v>7</v>
      </c>
      <c r="F254" s="76">
        <v>506.92</v>
      </c>
      <c r="G254" s="76">
        <v>885</v>
      </c>
      <c r="H254" s="76">
        <v>771</v>
      </c>
      <c r="I254" s="76">
        <v>1068.8800000000001</v>
      </c>
      <c r="J254" s="76">
        <v>974.42</v>
      </c>
      <c r="K254" s="76">
        <v>680.32</v>
      </c>
      <c r="L254" s="66">
        <f t="shared" si="9"/>
        <v>0.57279096045197742</v>
      </c>
      <c r="M254" s="23">
        <f t="shared" si="10"/>
        <v>-75</v>
      </c>
      <c r="O254" s="65">
        <f t="shared" si="11"/>
        <v>264.08</v>
      </c>
    </row>
    <row r="255" spans="1:15" s="46" customFormat="1" x14ac:dyDescent="0.25">
      <c r="A255" s="52" t="s">
        <v>440</v>
      </c>
      <c r="B255" s="52" t="s">
        <v>882</v>
      </c>
      <c r="C255" s="76">
        <v>504</v>
      </c>
      <c r="D255" s="76">
        <v>504</v>
      </c>
      <c r="E255" s="52" t="s">
        <v>7</v>
      </c>
      <c r="F255" s="76">
        <v>27.22</v>
      </c>
      <c r="G255" s="76">
        <v>580</v>
      </c>
      <c r="H255" s="76">
        <v>504</v>
      </c>
      <c r="I255" s="76">
        <v>827.15</v>
      </c>
      <c r="J255" s="76">
        <v>471.49</v>
      </c>
      <c r="K255" s="76">
        <v>41.77</v>
      </c>
      <c r="L255" s="66">
        <f t="shared" si="9"/>
        <v>4.6931034482758621E-2</v>
      </c>
      <c r="M255" s="23">
        <f t="shared" si="10"/>
        <v>-76</v>
      </c>
      <c r="O255" s="65">
        <f t="shared" si="11"/>
        <v>476.78</v>
      </c>
    </row>
    <row r="256" spans="1:15" s="46" customFormat="1" x14ac:dyDescent="0.25">
      <c r="A256" s="52" t="s">
        <v>441</v>
      </c>
      <c r="B256" s="52" t="s">
        <v>31</v>
      </c>
      <c r="C256" s="76">
        <v>7650</v>
      </c>
      <c r="D256" s="76">
        <v>7498</v>
      </c>
      <c r="E256" s="52" t="s">
        <v>7</v>
      </c>
      <c r="F256" s="76">
        <v>4995.67</v>
      </c>
      <c r="G256" s="76">
        <v>12513</v>
      </c>
      <c r="H256" s="76">
        <v>6957</v>
      </c>
      <c r="I256" s="76">
        <v>12525.14</v>
      </c>
      <c r="J256" s="76">
        <v>11192.1</v>
      </c>
      <c r="K256" s="76">
        <v>14913.08</v>
      </c>
      <c r="L256" s="66">
        <f t="shared" si="9"/>
        <v>0.39923839207224487</v>
      </c>
      <c r="M256" s="23">
        <f t="shared" si="10"/>
        <v>-5015</v>
      </c>
      <c r="O256" s="65">
        <f t="shared" si="11"/>
        <v>1961.33</v>
      </c>
    </row>
    <row r="257" spans="1:15" s="46" customFormat="1" x14ac:dyDescent="0.25">
      <c r="A257" s="52" t="s">
        <v>442</v>
      </c>
      <c r="B257" s="52" t="s">
        <v>883</v>
      </c>
      <c r="C257" s="52" t="s">
        <v>7</v>
      </c>
      <c r="D257" s="52" t="s">
        <v>7</v>
      </c>
      <c r="E257" s="52" t="s">
        <v>7</v>
      </c>
      <c r="F257" s="52" t="s">
        <v>7</v>
      </c>
      <c r="G257" s="52" t="s">
        <v>7</v>
      </c>
      <c r="H257" s="52" t="s">
        <v>7</v>
      </c>
      <c r="I257" s="76">
        <v>3950</v>
      </c>
      <c r="J257" s="52" t="s">
        <v>7</v>
      </c>
      <c r="K257" s="52" t="s">
        <v>7</v>
      </c>
      <c r="L257" s="66" t="e">
        <f t="shared" si="9"/>
        <v>#VALUE!</v>
      </c>
      <c r="M257" s="23" t="e">
        <f t="shared" si="10"/>
        <v>#VALUE!</v>
      </c>
      <c r="O257" s="65" t="e">
        <f t="shared" si="11"/>
        <v>#VALUE!</v>
      </c>
    </row>
    <row r="258" spans="1:15" s="46" customFormat="1" x14ac:dyDescent="0.25">
      <c r="A258" s="52" t="s">
        <v>443</v>
      </c>
      <c r="B258" s="52" t="s">
        <v>884</v>
      </c>
      <c r="C258" s="76">
        <v>103</v>
      </c>
      <c r="D258" s="76">
        <v>103</v>
      </c>
      <c r="E258" s="52" t="s">
        <v>7</v>
      </c>
      <c r="F258" s="76">
        <v>98</v>
      </c>
      <c r="G258" s="76">
        <v>98</v>
      </c>
      <c r="H258" s="76">
        <v>98</v>
      </c>
      <c r="I258" s="76">
        <v>93</v>
      </c>
      <c r="J258" s="76">
        <v>90</v>
      </c>
      <c r="K258" s="52" t="s">
        <v>7</v>
      </c>
      <c r="L258" s="66">
        <f t="shared" si="9"/>
        <v>1</v>
      </c>
      <c r="M258" s="23">
        <f t="shared" si="10"/>
        <v>5</v>
      </c>
      <c r="O258" s="65">
        <f t="shared" si="11"/>
        <v>0</v>
      </c>
    </row>
    <row r="259" spans="1:15" s="46" customFormat="1" x14ac:dyDescent="0.25">
      <c r="A259" s="52" t="s">
        <v>444</v>
      </c>
      <c r="B259" s="52" t="s">
        <v>32</v>
      </c>
      <c r="C259" s="76">
        <v>90</v>
      </c>
      <c r="D259" s="76">
        <v>90</v>
      </c>
      <c r="E259" s="52" t="s">
        <v>7</v>
      </c>
      <c r="F259" s="76">
        <v>90</v>
      </c>
      <c r="G259" s="76">
        <v>90</v>
      </c>
      <c r="H259" s="76">
        <v>90</v>
      </c>
      <c r="I259" s="76">
        <v>90</v>
      </c>
      <c r="J259" s="76">
        <v>120</v>
      </c>
      <c r="K259" s="52" t="s">
        <v>7</v>
      </c>
      <c r="L259" s="66">
        <f t="shared" si="9"/>
        <v>1</v>
      </c>
      <c r="M259" s="23">
        <f t="shared" si="10"/>
        <v>0</v>
      </c>
      <c r="O259" s="65">
        <f t="shared" si="11"/>
        <v>0</v>
      </c>
    </row>
    <row r="260" spans="1:15" s="46" customFormat="1" x14ac:dyDescent="0.25">
      <c r="A260" s="52" t="s">
        <v>445</v>
      </c>
      <c r="B260" s="52" t="s">
        <v>885</v>
      </c>
      <c r="C260" s="76">
        <v>1000</v>
      </c>
      <c r="D260" s="52" t="s">
        <v>7</v>
      </c>
      <c r="E260" s="52" t="s">
        <v>7</v>
      </c>
      <c r="F260" s="76">
        <v>200</v>
      </c>
      <c r="G260" s="76">
        <v>1000</v>
      </c>
      <c r="H260" s="76">
        <v>1000</v>
      </c>
      <c r="I260" s="76">
        <v>2800</v>
      </c>
      <c r="J260" s="76">
        <v>1000</v>
      </c>
      <c r="K260" s="52" t="s">
        <v>7</v>
      </c>
      <c r="L260" s="66">
        <f t="shared" si="9"/>
        <v>0.2</v>
      </c>
      <c r="M260" s="23" t="e">
        <f t="shared" si="10"/>
        <v>#VALUE!</v>
      </c>
      <c r="O260" s="65">
        <f t="shared" si="11"/>
        <v>800</v>
      </c>
    </row>
    <row r="261" spans="1:15" s="46" customFormat="1" x14ac:dyDescent="0.25">
      <c r="A261" s="52" t="s">
        <v>446</v>
      </c>
      <c r="B261" s="52" t="s">
        <v>33</v>
      </c>
      <c r="C261" s="76">
        <v>1000</v>
      </c>
      <c r="D261" s="76">
        <v>100</v>
      </c>
      <c r="E261" s="52" t="s">
        <v>7</v>
      </c>
      <c r="F261" s="76">
        <v>564.49</v>
      </c>
      <c r="G261" s="76">
        <v>800</v>
      </c>
      <c r="H261" s="76">
        <v>800</v>
      </c>
      <c r="I261" s="76">
        <v>811.03</v>
      </c>
      <c r="J261" s="76">
        <v>522.95000000000005</v>
      </c>
      <c r="K261" s="76">
        <v>1260.21</v>
      </c>
      <c r="L261" s="66">
        <f t="shared" ref="L261:L324" si="12">F261/G261</f>
        <v>0.70561249999999998</v>
      </c>
      <c r="M261" s="23">
        <f t="shared" ref="M261:M324" si="13">D261-G261</f>
        <v>-700</v>
      </c>
      <c r="O261" s="65">
        <f t="shared" ref="O261:O324" si="14">H261-F261</f>
        <v>235.51</v>
      </c>
    </row>
    <row r="262" spans="1:15" s="46" customFormat="1" x14ac:dyDescent="0.25">
      <c r="A262" s="52" t="s">
        <v>447</v>
      </c>
      <c r="B262" s="52" t="s">
        <v>65</v>
      </c>
      <c r="C262" s="76">
        <v>700</v>
      </c>
      <c r="D262" s="76">
        <v>1000</v>
      </c>
      <c r="E262" s="52" t="s">
        <v>7</v>
      </c>
      <c r="F262" s="76">
        <v>429.3</v>
      </c>
      <c r="G262" s="76">
        <v>1000</v>
      </c>
      <c r="H262" s="76">
        <v>1000</v>
      </c>
      <c r="I262" s="76">
        <v>890.9</v>
      </c>
      <c r="J262" s="76">
        <v>452.96</v>
      </c>
      <c r="K262" s="76">
        <v>2301.46</v>
      </c>
      <c r="L262" s="66">
        <f t="shared" si="12"/>
        <v>0.42930000000000001</v>
      </c>
      <c r="M262" s="23">
        <f t="shared" si="13"/>
        <v>0</v>
      </c>
      <c r="O262" s="65">
        <f t="shared" si="14"/>
        <v>570.70000000000005</v>
      </c>
    </row>
    <row r="263" spans="1:15" s="46" customFormat="1" x14ac:dyDescent="0.25">
      <c r="A263" s="52" t="s">
        <v>448</v>
      </c>
      <c r="B263" s="52" t="s">
        <v>886</v>
      </c>
      <c r="C263" s="76">
        <v>700</v>
      </c>
      <c r="D263" s="76">
        <v>650</v>
      </c>
      <c r="E263" s="52" t="s">
        <v>7</v>
      </c>
      <c r="F263" s="76">
        <v>490.65</v>
      </c>
      <c r="G263" s="76">
        <v>650</v>
      </c>
      <c r="H263" s="76">
        <v>650</v>
      </c>
      <c r="I263" s="76">
        <v>662.34</v>
      </c>
      <c r="J263" s="76">
        <v>615.16999999999996</v>
      </c>
      <c r="K263" s="76">
        <v>627.33000000000004</v>
      </c>
      <c r="L263" s="66">
        <f t="shared" si="12"/>
        <v>0.75484615384615383</v>
      </c>
      <c r="M263" s="23">
        <f t="shared" si="13"/>
        <v>0</v>
      </c>
      <c r="O263" s="65">
        <f t="shared" si="14"/>
        <v>159.35000000000002</v>
      </c>
    </row>
    <row r="264" spans="1:15" s="46" customFormat="1" x14ac:dyDescent="0.25">
      <c r="A264" s="52" t="s">
        <v>449</v>
      </c>
      <c r="B264" s="52" t="s">
        <v>912</v>
      </c>
      <c r="C264" s="52" t="s">
        <v>7</v>
      </c>
      <c r="D264" s="52" t="s">
        <v>7</v>
      </c>
      <c r="E264" s="52" t="s">
        <v>7</v>
      </c>
      <c r="F264" s="52" t="s">
        <v>7</v>
      </c>
      <c r="G264" s="52" t="s">
        <v>7</v>
      </c>
      <c r="H264" s="52" t="s">
        <v>7</v>
      </c>
      <c r="I264" s="52" t="s">
        <v>7</v>
      </c>
      <c r="J264" s="76">
        <v>42</v>
      </c>
      <c r="K264" s="52" t="s">
        <v>7</v>
      </c>
      <c r="L264" s="66" t="e">
        <f t="shared" si="12"/>
        <v>#VALUE!</v>
      </c>
      <c r="M264" s="23" t="e">
        <f t="shared" si="13"/>
        <v>#VALUE!</v>
      </c>
      <c r="O264" s="65" t="e">
        <f t="shared" si="14"/>
        <v>#VALUE!</v>
      </c>
    </row>
    <row r="265" spans="1:15" s="46" customFormat="1" x14ac:dyDescent="0.25">
      <c r="A265" s="52" t="s">
        <v>450</v>
      </c>
      <c r="B265" s="52" t="s">
        <v>58</v>
      </c>
      <c r="C265" s="52" t="s">
        <v>7</v>
      </c>
      <c r="D265" s="52" t="s">
        <v>7</v>
      </c>
      <c r="E265" s="52" t="s">
        <v>7</v>
      </c>
      <c r="F265" s="52" t="s">
        <v>7</v>
      </c>
      <c r="G265" s="52" t="s">
        <v>7</v>
      </c>
      <c r="H265" s="52" t="s">
        <v>7</v>
      </c>
      <c r="I265" s="52" t="s">
        <v>7</v>
      </c>
      <c r="J265" s="52" t="s">
        <v>7</v>
      </c>
      <c r="K265" s="76">
        <v>568</v>
      </c>
      <c r="L265" s="66" t="e">
        <f t="shared" si="12"/>
        <v>#VALUE!</v>
      </c>
      <c r="M265" s="23" t="e">
        <f t="shared" si="13"/>
        <v>#VALUE!</v>
      </c>
      <c r="O265" s="65" t="e">
        <f t="shared" si="14"/>
        <v>#VALUE!</v>
      </c>
    </row>
    <row r="266" spans="1:15" s="46" customFormat="1" x14ac:dyDescent="0.25">
      <c r="A266" s="52" t="s">
        <v>451</v>
      </c>
      <c r="B266" s="52" t="s">
        <v>891</v>
      </c>
      <c r="C266" s="76">
        <v>3500</v>
      </c>
      <c r="D266" s="76">
        <v>3500</v>
      </c>
      <c r="E266" s="52" t="s">
        <v>7</v>
      </c>
      <c r="F266" s="76">
        <v>2240.16</v>
      </c>
      <c r="G266" s="76">
        <v>3500</v>
      </c>
      <c r="H266" s="76">
        <v>3500</v>
      </c>
      <c r="I266" s="76">
        <v>3571.66</v>
      </c>
      <c r="J266" s="76">
        <v>3669.41</v>
      </c>
      <c r="K266" s="76">
        <v>4386.63</v>
      </c>
      <c r="L266" s="66">
        <f t="shared" si="12"/>
        <v>0.64004571428571422</v>
      </c>
      <c r="M266" s="23">
        <f t="shared" si="13"/>
        <v>0</v>
      </c>
      <c r="O266" s="65">
        <f t="shared" si="14"/>
        <v>1259.8400000000001</v>
      </c>
    </row>
    <row r="267" spans="1:15" s="46" customFormat="1" x14ac:dyDescent="0.25">
      <c r="A267" s="52" t="s">
        <v>452</v>
      </c>
      <c r="B267" s="52" t="s">
        <v>893</v>
      </c>
      <c r="C267" s="76">
        <v>6000</v>
      </c>
      <c r="D267" s="76">
        <v>6000</v>
      </c>
      <c r="E267" s="52" t="s">
        <v>7</v>
      </c>
      <c r="F267" s="76">
        <v>4814.4799999999996</v>
      </c>
      <c r="G267" s="76">
        <v>6000</v>
      </c>
      <c r="H267" s="76">
        <v>6000</v>
      </c>
      <c r="I267" s="76">
        <v>7829.83</v>
      </c>
      <c r="J267" s="76">
        <v>7531.38</v>
      </c>
      <c r="K267" s="76">
        <v>10171.19</v>
      </c>
      <c r="L267" s="66">
        <f t="shared" si="12"/>
        <v>0.80241333333333331</v>
      </c>
      <c r="M267" s="23">
        <f t="shared" si="13"/>
        <v>0</v>
      </c>
      <c r="O267" s="65">
        <f t="shared" si="14"/>
        <v>1185.5200000000004</v>
      </c>
    </row>
    <row r="268" spans="1:15" s="46" customFormat="1" x14ac:dyDescent="0.25">
      <c r="A268" s="52" t="s">
        <v>453</v>
      </c>
      <c r="B268" s="52" t="s">
        <v>894</v>
      </c>
      <c r="C268" s="76">
        <v>2000</v>
      </c>
      <c r="D268" s="76">
        <v>2000</v>
      </c>
      <c r="E268" s="52" t="s">
        <v>7</v>
      </c>
      <c r="F268" s="76">
        <v>1608.74</v>
      </c>
      <c r="G268" s="76">
        <v>2000</v>
      </c>
      <c r="H268" s="76">
        <v>2000</v>
      </c>
      <c r="I268" s="76">
        <v>971.61</v>
      </c>
      <c r="J268" s="76">
        <v>1765.49</v>
      </c>
      <c r="K268" s="76">
        <v>3082.93</v>
      </c>
      <c r="L268" s="66">
        <f t="shared" si="12"/>
        <v>0.80437000000000003</v>
      </c>
      <c r="M268" s="23">
        <f t="shared" si="13"/>
        <v>0</v>
      </c>
      <c r="O268" s="65">
        <f t="shared" si="14"/>
        <v>391.26</v>
      </c>
    </row>
    <row r="269" spans="1:15" s="46" customFormat="1" x14ac:dyDescent="0.25">
      <c r="A269" s="52" t="s">
        <v>454</v>
      </c>
      <c r="B269" s="52" t="s">
        <v>895</v>
      </c>
      <c r="C269" s="76">
        <v>2500</v>
      </c>
      <c r="D269" s="76">
        <v>2500</v>
      </c>
      <c r="E269" s="52" t="s">
        <v>7</v>
      </c>
      <c r="F269" s="76">
        <v>674.51</v>
      </c>
      <c r="G269" s="76">
        <v>2500</v>
      </c>
      <c r="H269" s="76">
        <v>2500</v>
      </c>
      <c r="I269" s="76">
        <v>1219.1400000000001</v>
      </c>
      <c r="J269" s="76">
        <v>1040.76</v>
      </c>
      <c r="K269" s="76">
        <v>1671.76</v>
      </c>
      <c r="L269" s="66">
        <f t="shared" si="12"/>
        <v>0.26980399999999999</v>
      </c>
      <c r="M269" s="23">
        <f t="shared" si="13"/>
        <v>0</v>
      </c>
      <c r="O269" s="65">
        <f t="shared" si="14"/>
        <v>1825.49</v>
      </c>
    </row>
    <row r="270" spans="1:15" s="46" customFormat="1" x14ac:dyDescent="0.25">
      <c r="A270" s="52" t="s">
        <v>1015</v>
      </c>
      <c r="B270" s="52" t="s">
        <v>175</v>
      </c>
      <c r="C270" s="76">
        <v>500</v>
      </c>
      <c r="D270" s="52" t="s">
        <v>7</v>
      </c>
      <c r="E270" s="52" t="s">
        <v>7</v>
      </c>
      <c r="F270" s="52" t="s">
        <v>7</v>
      </c>
      <c r="G270" s="52" t="s">
        <v>7</v>
      </c>
      <c r="H270" s="52" t="s">
        <v>7</v>
      </c>
      <c r="I270" s="52" t="s">
        <v>7</v>
      </c>
      <c r="J270" s="52" t="s">
        <v>7</v>
      </c>
      <c r="K270" s="52" t="s">
        <v>7</v>
      </c>
      <c r="L270" s="66" t="e">
        <f t="shared" si="12"/>
        <v>#VALUE!</v>
      </c>
      <c r="M270" s="23" t="e">
        <f t="shared" si="13"/>
        <v>#VALUE!</v>
      </c>
      <c r="O270" s="65" t="e">
        <f t="shared" si="14"/>
        <v>#VALUE!</v>
      </c>
    </row>
    <row r="271" spans="1:15" s="46" customFormat="1" x14ac:dyDescent="0.25">
      <c r="A271" s="52" t="s">
        <v>455</v>
      </c>
      <c r="B271" s="52" t="s">
        <v>37</v>
      </c>
      <c r="C271" s="76">
        <v>2000</v>
      </c>
      <c r="D271" s="76">
        <v>2000</v>
      </c>
      <c r="E271" s="52" t="s">
        <v>7</v>
      </c>
      <c r="F271" s="76">
        <v>1249.94</v>
      </c>
      <c r="G271" s="76">
        <v>2000</v>
      </c>
      <c r="H271" s="76">
        <v>2000</v>
      </c>
      <c r="I271" s="76">
        <v>1901.69</v>
      </c>
      <c r="J271" s="76">
        <v>1446.28</v>
      </c>
      <c r="K271" s="76">
        <v>1893.56</v>
      </c>
      <c r="L271" s="66">
        <f t="shared" si="12"/>
        <v>0.62497000000000003</v>
      </c>
      <c r="M271" s="23">
        <f t="shared" si="13"/>
        <v>0</v>
      </c>
      <c r="O271" s="65">
        <f t="shared" si="14"/>
        <v>750.06</v>
      </c>
    </row>
    <row r="272" spans="1:15" s="46" customFormat="1" x14ac:dyDescent="0.25">
      <c r="A272" s="52" t="s">
        <v>456</v>
      </c>
      <c r="B272" s="52" t="s">
        <v>49</v>
      </c>
      <c r="C272" s="52" t="s">
        <v>7</v>
      </c>
      <c r="D272" s="52" t="s">
        <v>7</v>
      </c>
      <c r="E272" s="52" t="s">
        <v>7</v>
      </c>
      <c r="F272" s="52" t="s">
        <v>7</v>
      </c>
      <c r="G272" s="52" t="s">
        <v>7</v>
      </c>
      <c r="H272" s="52" t="s">
        <v>7</v>
      </c>
      <c r="I272" s="52" t="s">
        <v>7</v>
      </c>
      <c r="J272" s="52" t="s">
        <v>7</v>
      </c>
      <c r="K272" s="76">
        <v>15946.84</v>
      </c>
      <c r="L272" s="66" t="e">
        <f t="shared" si="12"/>
        <v>#VALUE!</v>
      </c>
      <c r="M272" s="23" t="e">
        <f t="shared" si="13"/>
        <v>#VALUE!</v>
      </c>
      <c r="O272" s="65" t="e">
        <f t="shared" si="14"/>
        <v>#VALUE!</v>
      </c>
    </row>
    <row r="273" spans="1:15" s="46" customFormat="1" x14ac:dyDescent="0.25">
      <c r="A273" s="52" t="s">
        <v>457</v>
      </c>
      <c r="B273" s="52" t="s">
        <v>921</v>
      </c>
      <c r="C273" s="76">
        <v>1000</v>
      </c>
      <c r="D273" s="76">
        <v>1000</v>
      </c>
      <c r="E273" s="52" t="s">
        <v>7</v>
      </c>
      <c r="F273" s="76">
        <v>455</v>
      </c>
      <c r="G273" s="76">
        <v>1000</v>
      </c>
      <c r="H273" s="76">
        <v>1000</v>
      </c>
      <c r="I273" s="76">
        <v>480</v>
      </c>
      <c r="J273" s="76">
        <v>959.68</v>
      </c>
      <c r="K273" s="76">
        <v>15621.77</v>
      </c>
      <c r="L273" s="66">
        <f t="shared" si="12"/>
        <v>0.45500000000000002</v>
      </c>
      <c r="M273" s="23">
        <f t="shared" si="13"/>
        <v>0</v>
      </c>
      <c r="O273" s="65">
        <f t="shared" si="14"/>
        <v>545</v>
      </c>
    </row>
    <row r="274" spans="1:15" s="46" customFormat="1" x14ac:dyDescent="0.25">
      <c r="A274" s="52" t="s">
        <v>458</v>
      </c>
      <c r="B274" s="52" t="s">
        <v>459</v>
      </c>
      <c r="C274" s="76">
        <v>15000</v>
      </c>
      <c r="D274" s="76">
        <v>15000</v>
      </c>
      <c r="E274" s="52" t="s">
        <v>7</v>
      </c>
      <c r="F274" s="76">
        <v>13307.19</v>
      </c>
      <c r="G274" s="76">
        <v>15000</v>
      </c>
      <c r="H274" s="76">
        <v>15000</v>
      </c>
      <c r="I274" s="76">
        <v>24247.63</v>
      </c>
      <c r="J274" s="76">
        <v>11411.86</v>
      </c>
      <c r="K274" s="76">
        <v>11983.15</v>
      </c>
      <c r="L274" s="66">
        <f t="shared" si="12"/>
        <v>0.88714599999999999</v>
      </c>
      <c r="M274" s="23">
        <f t="shared" si="13"/>
        <v>0</v>
      </c>
      <c r="O274" s="65">
        <f t="shared" si="14"/>
        <v>1692.8099999999995</v>
      </c>
    </row>
    <row r="275" spans="1:15" s="46" customFormat="1" x14ac:dyDescent="0.25">
      <c r="A275" s="52" t="s">
        <v>460</v>
      </c>
      <c r="B275" s="52" t="s">
        <v>66</v>
      </c>
      <c r="C275" s="76">
        <v>24700</v>
      </c>
      <c r="D275" s="76">
        <v>24700</v>
      </c>
      <c r="E275" s="52" t="s">
        <v>7</v>
      </c>
      <c r="F275" s="76">
        <v>12178.9</v>
      </c>
      <c r="G275" s="76">
        <v>22700</v>
      </c>
      <c r="H275" s="76">
        <v>22700</v>
      </c>
      <c r="I275" s="76">
        <v>24658.27</v>
      </c>
      <c r="J275" s="76">
        <v>15018.72</v>
      </c>
      <c r="K275" s="76">
        <v>23579.06</v>
      </c>
      <c r="L275" s="66">
        <f t="shared" si="12"/>
        <v>0.53651541850220263</v>
      </c>
      <c r="M275" s="23">
        <f t="shared" si="13"/>
        <v>2000</v>
      </c>
      <c r="O275" s="65">
        <f t="shared" si="14"/>
        <v>10521.1</v>
      </c>
    </row>
    <row r="276" spans="1:15" s="46" customFormat="1" x14ac:dyDescent="0.25">
      <c r="A276" s="52" t="s">
        <v>816</v>
      </c>
      <c r="B276" s="52" t="s">
        <v>66</v>
      </c>
      <c r="C276" s="52" t="s">
        <v>7</v>
      </c>
      <c r="D276" s="52" t="s">
        <v>7</v>
      </c>
      <c r="E276" s="52" t="s">
        <v>7</v>
      </c>
      <c r="F276" s="52" t="s">
        <v>7</v>
      </c>
      <c r="G276" s="52" t="s">
        <v>7</v>
      </c>
      <c r="H276" s="52" t="s">
        <v>7</v>
      </c>
      <c r="I276" s="52" t="s">
        <v>7</v>
      </c>
      <c r="J276" s="76">
        <v>2569.38</v>
      </c>
      <c r="K276" s="76">
        <v>753.56</v>
      </c>
      <c r="L276" s="66" t="e">
        <f t="shared" si="12"/>
        <v>#VALUE!</v>
      </c>
      <c r="M276" s="23" t="e">
        <f t="shared" si="13"/>
        <v>#VALUE!</v>
      </c>
      <c r="O276" s="65" t="e">
        <f t="shared" si="14"/>
        <v>#VALUE!</v>
      </c>
    </row>
    <row r="277" spans="1:15" s="46" customFormat="1" x14ac:dyDescent="0.25">
      <c r="A277" s="52" t="s">
        <v>817</v>
      </c>
      <c r="B277" s="52" t="s">
        <v>66</v>
      </c>
      <c r="C277" s="52" t="s">
        <v>7</v>
      </c>
      <c r="D277" s="52" t="s">
        <v>7</v>
      </c>
      <c r="E277" s="52" t="s">
        <v>7</v>
      </c>
      <c r="F277" s="52" t="s">
        <v>7</v>
      </c>
      <c r="G277" s="52" t="s">
        <v>7</v>
      </c>
      <c r="H277" s="52" t="s">
        <v>7</v>
      </c>
      <c r="I277" s="52" t="s">
        <v>7</v>
      </c>
      <c r="J277" s="76">
        <v>130</v>
      </c>
      <c r="K277" s="76">
        <v>37735.93</v>
      </c>
      <c r="L277" s="66" t="e">
        <f t="shared" si="12"/>
        <v>#VALUE!</v>
      </c>
      <c r="M277" s="23" t="e">
        <f t="shared" si="13"/>
        <v>#VALUE!</v>
      </c>
      <c r="O277" s="65" t="e">
        <f t="shared" si="14"/>
        <v>#VALUE!</v>
      </c>
    </row>
    <row r="278" spans="1:15" s="46" customFormat="1" x14ac:dyDescent="0.25">
      <c r="A278" s="52" t="s">
        <v>461</v>
      </c>
      <c r="B278" s="52" t="s">
        <v>924</v>
      </c>
      <c r="C278" s="52" t="s">
        <v>7</v>
      </c>
      <c r="D278" s="52" t="s">
        <v>7</v>
      </c>
      <c r="E278" s="52" t="s">
        <v>7</v>
      </c>
      <c r="F278" s="76">
        <v>332.77</v>
      </c>
      <c r="G278" s="52" t="s">
        <v>7</v>
      </c>
      <c r="H278" s="52" t="s">
        <v>7</v>
      </c>
      <c r="I278" s="76">
        <v>1500</v>
      </c>
      <c r="J278" s="76">
        <v>4521.13</v>
      </c>
      <c r="K278" s="52" t="s">
        <v>7</v>
      </c>
      <c r="L278" s="66" t="e">
        <f t="shared" si="12"/>
        <v>#VALUE!</v>
      </c>
      <c r="M278" s="23" t="e">
        <f t="shared" si="13"/>
        <v>#VALUE!</v>
      </c>
      <c r="O278" s="65" t="e">
        <f t="shared" si="14"/>
        <v>#VALUE!</v>
      </c>
    </row>
    <row r="279" spans="1:15" s="46" customFormat="1" x14ac:dyDescent="0.25">
      <c r="A279" s="52" t="s">
        <v>462</v>
      </c>
      <c r="B279" s="52" t="s">
        <v>897</v>
      </c>
      <c r="C279" s="52" t="s">
        <v>7</v>
      </c>
      <c r="D279" s="52" t="s">
        <v>7</v>
      </c>
      <c r="E279" s="52" t="s">
        <v>7</v>
      </c>
      <c r="F279" s="76">
        <v>6872.79</v>
      </c>
      <c r="G279" s="52" t="s">
        <v>7</v>
      </c>
      <c r="H279" s="52" t="s">
        <v>7</v>
      </c>
      <c r="I279" s="76">
        <v>32225.75</v>
      </c>
      <c r="J279" s="76">
        <v>73794.27</v>
      </c>
      <c r="K279" s="76">
        <v>46460</v>
      </c>
      <c r="L279" s="66" t="e">
        <f t="shared" si="12"/>
        <v>#VALUE!</v>
      </c>
      <c r="M279" s="23" t="e">
        <f t="shared" si="13"/>
        <v>#VALUE!</v>
      </c>
      <c r="O279" s="65" t="e">
        <f t="shared" si="14"/>
        <v>#VALUE!</v>
      </c>
    </row>
    <row r="280" spans="1:15" s="46" customFormat="1" x14ac:dyDescent="0.25">
      <c r="A280" s="52" t="s">
        <v>818</v>
      </c>
      <c r="B280" s="52" t="s">
        <v>897</v>
      </c>
      <c r="C280" s="52" t="s">
        <v>7</v>
      </c>
      <c r="D280" s="52" t="s">
        <v>7</v>
      </c>
      <c r="E280" s="52" t="s">
        <v>7</v>
      </c>
      <c r="F280" s="52" t="s">
        <v>7</v>
      </c>
      <c r="G280" s="52" t="s">
        <v>7</v>
      </c>
      <c r="H280" s="52" t="s">
        <v>7</v>
      </c>
      <c r="I280" s="52" t="s">
        <v>7</v>
      </c>
      <c r="J280" s="76">
        <v>18708.169999999998</v>
      </c>
      <c r="K280" s="76">
        <v>98265.02</v>
      </c>
      <c r="L280" s="66" t="e">
        <f t="shared" si="12"/>
        <v>#VALUE!</v>
      </c>
      <c r="M280" s="23" t="e">
        <f t="shared" si="13"/>
        <v>#VALUE!</v>
      </c>
      <c r="O280" s="65" t="e">
        <f t="shared" si="14"/>
        <v>#VALUE!</v>
      </c>
    </row>
    <row r="281" spans="1:15" s="46" customFormat="1" x14ac:dyDescent="0.25">
      <c r="A281" s="52" t="s">
        <v>463</v>
      </c>
      <c r="B281" s="52" t="s">
        <v>39</v>
      </c>
      <c r="C281" s="76">
        <v>15000</v>
      </c>
      <c r="D281" s="76">
        <v>15000</v>
      </c>
      <c r="E281" s="52" t="s">
        <v>7</v>
      </c>
      <c r="F281" s="76">
        <v>15399.26</v>
      </c>
      <c r="G281" s="76">
        <v>15000</v>
      </c>
      <c r="H281" s="76">
        <v>15000</v>
      </c>
      <c r="I281" s="76">
        <v>12573.73</v>
      </c>
      <c r="J281" s="76">
        <v>16391.16</v>
      </c>
      <c r="K281" s="76">
        <v>11691.6</v>
      </c>
      <c r="L281" s="66">
        <f t="shared" si="12"/>
        <v>1.0266173333333333</v>
      </c>
      <c r="M281" s="23">
        <f t="shared" si="13"/>
        <v>0</v>
      </c>
      <c r="O281" s="65">
        <f t="shared" si="14"/>
        <v>-399.26000000000022</v>
      </c>
    </row>
    <row r="282" spans="1:15" s="46" customFormat="1" x14ac:dyDescent="0.25">
      <c r="A282" s="52" t="s">
        <v>464</v>
      </c>
      <c r="B282" s="52" t="s">
        <v>465</v>
      </c>
      <c r="C282" s="76">
        <v>6400</v>
      </c>
      <c r="D282" s="52" t="s">
        <v>7</v>
      </c>
      <c r="E282" s="52" t="s">
        <v>7</v>
      </c>
      <c r="F282" s="76">
        <v>3803.73</v>
      </c>
      <c r="G282" s="76">
        <v>7551</v>
      </c>
      <c r="H282" s="76">
        <v>7551</v>
      </c>
      <c r="I282" s="76">
        <v>5222.6899999999996</v>
      </c>
      <c r="J282" s="76">
        <v>3712.47</v>
      </c>
      <c r="K282" s="76">
        <v>3532.09</v>
      </c>
      <c r="L282" s="66">
        <f t="shared" si="12"/>
        <v>0.5037385776718315</v>
      </c>
      <c r="M282" s="23" t="e">
        <f t="shared" si="13"/>
        <v>#VALUE!</v>
      </c>
      <c r="O282" s="65">
        <f t="shared" si="14"/>
        <v>3747.27</v>
      </c>
    </row>
    <row r="283" spans="1:15" s="46" customFormat="1" x14ac:dyDescent="0.25">
      <c r="A283" s="52" t="s">
        <v>819</v>
      </c>
      <c r="B283" s="52" t="s">
        <v>465</v>
      </c>
      <c r="C283" s="52" t="s">
        <v>7</v>
      </c>
      <c r="D283" s="52" t="s">
        <v>7</v>
      </c>
      <c r="E283" s="52" t="s">
        <v>7</v>
      </c>
      <c r="F283" s="52" t="s">
        <v>7</v>
      </c>
      <c r="G283" s="52" t="s">
        <v>7</v>
      </c>
      <c r="H283" s="52" t="s">
        <v>7</v>
      </c>
      <c r="I283" s="52" t="s">
        <v>7</v>
      </c>
      <c r="J283" s="76">
        <v>259.06</v>
      </c>
      <c r="K283" s="76">
        <v>1278.77</v>
      </c>
      <c r="L283" s="66" t="e">
        <f t="shared" si="12"/>
        <v>#VALUE!</v>
      </c>
      <c r="M283" s="23" t="e">
        <f t="shared" si="13"/>
        <v>#VALUE!</v>
      </c>
      <c r="O283" s="65" t="e">
        <f t="shared" si="14"/>
        <v>#VALUE!</v>
      </c>
    </row>
    <row r="284" spans="1:15" s="46" customFormat="1" x14ac:dyDescent="0.25">
      <c r="A284" s="52" t="s">
        <v>466</v>
      </c>
      <c r="B284" s="52" t="s">
        <v>898</v>
      </c>
      <c r="C284" s="76">
        <v>1000</v>
      </c>
      <c r="D284" s="76">
        <v>1000</v>
      </c>
      <c r="E284" s="52" t="s">
        <v>7</v>
      </c>
      <c r="F284" s="76">
        <v>428</v>
      </c>
      <c r="G284" s="52" t="s">
        <v>7</v>
      </c>
      <c r="H284" s="52" t="s">
        <v>7</v>
      </c>
      <c r="I284" s="52" t="s">
        <v>7</v>
      </c>
      <c r="J284" s="76">
        <v>80</v>
      </c>
      <c r="K284" s="52" t="s">
        <v>7</v>
      </c>
      <c r="L284" s="66" t="e">
        <f t="shared" si="12"/>
        <v>#VALUE!</v>
      </c>
      <c r="M284" s="23" t="e">
        <f t="shared" si="13"/>
        <v>#VALUE!</v>
      </c>
      <c r="O284" s="65" t="e">
        <f t="shared" si="14"/>
        <v>#VALUE!</v>
      </c>
    </row>
    <row r="285" spans="1:15" s="46" customFormat="1" x14ac:dyDescent="0.25">
      <c r="A285" s="52" t="s">
        <v>467</v>
      </c>
      <c r="B285" s="52" t="s">
        <v>925</v>
      </c>
      <c r="C285" s="76">
        <v>5800</v>
      </c>
      <c r="D285" s="76">
        <v>5500</v>
      </c>
      <c r="E285" s="52" t="s">
        <v>7</v>
      </c>
      <c r="F285" s="76">
        <v>2034.98</v>
      </c>
      <c r="G285" s="76">
        <v>5000</v>
      </c>
      <c r="H285" s="76">
        <v>5000</v>
      </c>
      <c r="I285" s="76">
        <v>4457.45</v>
      </c>
      <c r="J285" s="76">
        <v>5314.15</v>
      </c>
      <c r="K285" s="76">
        <v>8874.27</v>
      </c>
      <c r="L285" s="66">
        <f t="shared" si="12"/>
        <v>0.40699600000000002</v>
      </c>
      <c r="M285" s="23">
        <f t="shared" si="13"/>
        <v>500</v>
      </c>
      <c r="O285" s="65">
        <f t="shared" si="14"/>
        <v>2965.02</v>
      </c>
    </row>
    <row r="286" spans="1:15" s="46" customFormat="1" x14ac:dyDescent="0.25">
      <c r="A286" s="52" t="s">
        <v>820</v>
      </c>
      <c r="B286" s="52" t="s">
        <v>925</v>
      </c>
      <c r="C286" s="76">
        <v>15000</v>
      </c>
      <c r="D286" s="76">
        <v>10000</v>
      </c>
      <c r="E286" s="52" t="s">
        <v>7</v>
      </c>
      <c r="F286" s="76">
        <v>6313.02</v>
      </c>
      <c r="G286" s="76">
        <v>5000</v>
      </c>
      <c r="H286" s="76">
        <v>5000</v>
      </c>
      <c r="I286" s="76">
        <v>3848.02</v>
      </c>
      <c r="J286" s="76">
        <v>7620.86</v>
      </c>
      <c r="K286" s="76">
        <v>10414.89</v>
      </c>
      <c r="L286" s="66">
        <f t="shared" si="12"/>
        <v>1.2626040000000001</v>
      </c>
      <c r="M286" s="23">
        <f t="shared" si="13"/>
        <v>5000</v>
      </c>
      <c r="O286" s="65">
        <f t="shared" si="14"/>
        <v>-1313.0200000000004</v>
      </c>
    </row>
    <row r="287" spans="1:15" s="46" customFormat="1" x14ac:dyDescent="0.25">
      <c r="A287" s="52" t="s">
        <v>468</v>
      </c>
      <c r="B287" s="52" t="s">
        <v>880</v>
      </c>
      <c r="C287" s="76">
        <v>44996</v>
      </c>
      <c r="D287" s="76">
        <v>44996</v>
      </c>
      <c r="E287" s="52" t="s">
        <v>7</v>
      </c>
      <c r="F287" s="76">
        <v>26423.03</v>
      </c>
      <c r="G287" s="76">
        <v>42000</v>
      </c>
      <c r="H287" s="76">
        <v>42895</v>
      </c>
      <c r="I287" s="76">
        <v>38567.480000000003</v>
      </c>
      <c r="J287" s="76">
        <v>27866.62</v>
      </c>
      <c r="K287" s="52" t="s">
        <v>7</v>
      </c>
      <c r="L287" s="66">
        <f t="shared" si="12"/>
        <v>0.62911976190476193</v>
      </c>
      <c r="M287" s="23">
        <f t="shared" si="13"/>
        <v>2996</v>
      </c>
      <c r="O287" s="65">
        <f t="shared" si="14"/>
        <v>16471.97</v>
      </c>
    </row>
    <row r="288" spans="1:15" s="46" customFormat="1" x14ac:dyDescent="0.25">
      <c r="A288" s="52" t="s">
        <v>469</v>
      </c>
      <c r="B288" s="52" t="s">
        <v>28</v>
      </c>
      <c r="C288" s="76">
        <v>252</v>
      </c>
      <c r="D288" s="76">
        <v>252</v>
      </c>
      <c r="E288" s="52" t="s">
        <v>7</v>
      </c>
      <c r="F288" s="76">
        <v>98</v>
      </c>
      <c r="G288" s="76">
        <v>168</v>
      </c>
      <c r="H288" s="76">
        <v>98</v>
      </c>
      <c r="I288" s="52" t="s">
        <v>7</v>
      </c>
      <c r="J288" s="52" t="s">
        <v>7</v>
      </c>
      <c r="K288" s="52" t="s">
        <v>7</v>
      </c>
      <c r="L288" s="74">
        <f t="shared" si="12"/>
        <v>0.58333333333333337</v>
      </c>
      <c r="M288" s="69">
        <f t="shared" si="13"/>
        <v>84</v>
      </c>
      <c r="N288" s="51"/>
      <c r="O288" s="75">
        <f t="shared" si="14"/>
        <v>0</v>
      </c>
    </row>
    <row r="289" spans="1:15" s="46" customFormat="1" x14ac:dyDescent="0.25">
      <c r="A289" s="52" t="s">
        <v>470</v>
      </c>
      <c r="B289" s="52" t="s">
        <v>881</v>
      </c>
      <c r="C289" s="76">
        <v>4774</v>
      </c>
      <c r="D289" s="76">
        <v>4959</v>
      </c>
      <c r="E289" s="52" t="s">
        <v>7</v>
      </c>
      <c r="F289" s="76">
        <v>2864.99</v>
      </c>
      <c r="G289" s="76">
        <v>4449</v>
      </c>
      <c r="H289" s="76">
        <v>4543</v>
      </c>
      <c r="I289" s="76">
        <v>3974.81</v>
      </c>
      <c r="J289" s="76">
        <v>1288.55</v>
      </c>
      <c r="K289" s="52" t="s">
        <v>7</v>
      </c>
      <c r="L289" s="66">
        <f t="shared" si="12"/>
        <v>0.64396268824454928</v>
      </c>
      <c r="M289" s="23">
        <f t="shared" si="13"/>
        <v>510</v>
      </c>
      <c r="O289" s="65">
        <f t="shared" si="14"/>
        <v>1678.0100000000002</v>
      </c>
    </row>
    <row r="290" spans="1:15" s="46" customFormat="1" x14ac:dyDescent="0.25">
      <c r="A290" s="52" t="s">
        <v>471</v>
      </c>
      <c r="B290" s="52" t="s">
        <v>29</v>
      </c>
      <c r="C290" s="76">
        <v>2805</v>
      </c>
      <c r="D290" s="76">
        <v>2805</v>
      </c>
      <c r="E290" s="52" t="s">
        <v>7</v>
      </c>
      <c r="F290" s="76">
        <v>1629.32</v>
      </c>
      <c r="G290" s="76">
        <v>2614</v>
      </c>
      <c r="H290" s="76">
        <v>2670</v>
      </c>
      <c r="I290" s="76">
        <v>2367.73</v>
      </c>
      <c r="J290" s="76">
        <v>1627.77</v>
      </c>
      <c r="K290" s="52" t="s">
        <v>7</v>
      </c>
      <c r="L290" s="66">
        <f t="shared" si="12"/>
        <v>0.62330527926549351</v>
      </c>
      <c r="M290" s="23">
        <f t="shared" si="13"/>
        <v>191</v>
      </c>
      <c r="O290" s="65">
        <f t="shared" si="14"/>
        <v>1040.68</v>
      </c>
    </row>
    <row r="291" spans="1:15" s="46" customFormat="1" x14ac:dyDescent="0.25">
      <c r="A291" s="52" t="s">
        <v>472</v>
      </c>
      <c r="B291" s="52" t="s">
        <v>30</v>
      </c>
      <c r="C291" s="76">
        <v>656</v>
      </c>
      <c r="D291" s="76">
        <v>656</v>
      </c>
      <c r="E291" s="52" t="s">
        <v>7</v>
      </c>
      <c r="F291" s="76">
        <v>381.06</v>
      </c>
      <c r="G291" s="76">
        <v>611</v>
      </c>
      <c r="H291" s="76">
        <v>624</v>
      </c>
      <c r="I291" s="76">
        <v>553.74</v>
      </c>
      <c r="J291" s="76">
        <v>380.69</v>
      </c>
      <c r="K291" s="52" t="s">
        <v>7</v>
      </c>
      <c r="L291" s="66">
        <f t="shared" si="12"/>
        <v>0.62366612111292963</v>
      </c>
      <c r="M291" s="23">
        <f t="shared" si="13"/>
        <v>45</v>
      </c>
      <c r="O291" s="65">
        <f t="shared" si="14"/>
        <v>242.94</v>
      </c>
    </row>
    <row r="292" spans="1:15" s="46" customFormat="1" x14ac:dyDescent="0.25">
      <c r="A292" s="52" t="s">
        <v>473</v>
      </c>
      <c r="B292" s="52" t="s">
        <v>882</v>
      </c>
      <c r="C292" s="76">
        <v>252</v>
      </c>
      <c r="D292" s="76">
        <v>252</v>
      </c>
      <c r="E292" s="52" t="s">
        <v>7</v>
      </c>
      <c r="F292" s="76">
        <v>9</v>
      </c>
      <c r="G292" s="76">
        <v>252</v>
      </c>
      <c r="H292" s="76">
        <v>252</v>
      </c>
      <c r="I292" s="76">
        <v>396</v>
      </c>
      <c r="J292" s="76">
        <v>144</v>
      </c>
      <c r="K292" s="52" t="s">
        <v>7</v>
      </c>
      <c r="L292" s="66">
        <f t="shared" si="12"/>
        <v>3.5714285714285712E-2</v>
      </c>
      <c r="M292" s="23">
        <f t="shared" si="13"/>
        <v>0</v>
      </c>
      <c r="O292" s="65">
        <f t="shared" si="14"/>
        <v>243</v>
      </c>
    </row>
    <row r="293" spans="1:15" s="46" customFormat="1" x14ac:dyDescent="0.25">
      <c r="A293" s="52" t="s">
        <v>474</v>
      </c>
      <c r="B293" s="52" t="s">
        <v>31</v>
      </c>
      <c r="C293" s="76">
        <v>7650</v>
      </c>
      <c r="D293" s="76">
        <v>7498</v>
      </c>
      <c r="E293" s="52" t="s">
        <v>7</v>
      </c>
      <c r="F293" s="76">
        <v>4405.93</v>
      </c>
      <c r="G293" s="76">
        <v>7376</v>
      </c>
      <c r="H293" s="76">
        <v>6957</v>
      </c>
      <c r="I293" s="76">
        <v>6183.79</v>
      </c>
      <c r="J293" s="76">
        <v>5600.57</v>
      </c>
      <c r="K293" s="52" t="s">
        <v>7</v>
      </c>
      <c r="L293" s="66">
        <f t="shared" si="12"/>
        <v>0.59733324295010848</v>
      </c>
      <c r="M293" s="23">
        <f t="shared" si="13"/>
        <v>122</v>
      </c>
      <c r="O293" s="65">
        <f t="shared" si="14"/>
        <v>2551.0699999999997</v>
      </c>
    </row>
    <row r="294" spans="1:15" s="46" customFormat="1" x14ac:dyDescent="0.25">
      <c r="A294" s="52" t="s">
        <v>475</v>
      </c>
      <c r="B294" s="52" t="s">
        <v>883</v>
      </c>
      <c r="C294" s="52" t="s">
        <v>7</v>
      </c>
      <c r="D294" s="52" t="s">
        <v>7</v>
      </c>
      <c r="E294" s="52" t="s">
        <v>7</v>
      </c>
      <c r="F294" s="76">
        <v>206.34</v>
      </c>
      <c r="G294" s="52" t="s">
        <v>7</v>
      </c>
      <c r="H294" s="52" t="s">
        <v>7</v>
      </c>
      <c r="I294" s="52" t="s">
        <v>7</v>
      </c>
      <c r="J294" s="52" t="s">
        <v>7</v>
      </c>
      <c r="K294" s="52" t="s">
        <v>7</v>
      </c>
      <c r="L294" s="66" t="e">
        <f t="shared" si="12"/>
        <v>#VALUE!</v>
      </c>
      <c r="M294" s="23" t="e">
        <f t="shared" si="13"/>
        <v>#VALUE!</v>
      </c>
      <c r="O294" s="65" t="e">
        <f t="shared" si="14"/>
        <v>#VALUE!</v>
      </c>
    </row>
    <row r="295" spans="1:15" s="46" customFormat="1" x14ac:dyDescent="0.25">
      <c r="A295" s="52" t="s">
        <v>476</v>
      </c>
      <c r="B295" s="52" t="s">
        <v>884</v>
      </c>
      <c r="C295" s="76">
        <v>108</v>
      </c>
      <c r="D295" s="76">
        <v>108</v>
      </c>
      <c r="E295" s="52" t="s">
        <v>7</v>
      </c>
      <c r="F295" s="76">
        <v>100</v>
      </c>
      <c r="G295" s="76">
        <v>100</v>
      </c>
      <c r="H295" s="76">
        <v>100</v>
      </c>
      <c r="I295" s="76">
        <v>83</v>
      </c>
      <c r="J295" s="52" t="s">
        <v>7</v>
      </c>
      <c r="K295" s="52" t="s">
        <v>7</v>
      </c>
      <c r="L295" s="66">
        <f t="shared" si="12"/>
        <v>1</v>
      </c>
      <c r="M295" s="23">
        <f t="shared" si="13"/>
        <v>8</v>
      </c>
      <c r="O295" s="65">
        <f t="shared" si="14"/>
        <v>0</v>
      </c>
    </row>
    <row r="296" spans="1:15" s="46" customFormat="1" x14ac:dyDescent="0.25">
      <c r="A296" s="52" t="s">
        <v>477</v>
      </c>
      <c r="B296" s="52" t="s">
        <v>32</v>
      </c>
      <c r="C296" s="76">
        <v>90</v>
      </c>
      <c r="D296" s="76">
        <v>90</v>
      </c>
      <c r="E296" s="52" t="s">
        <v>7</v>
      </c>
      <c r="F296" s="76">
        <v>90</v>
      </c>
      <c r="G296" s="76">
        <v>90</v>
      </c>
      <c r="H296" s="76">
        <v>90</v>
      </c>
      <c r="I296" s="76">
        <v>90</v>
      </c>
      <c r="J296" s="76">
        <v>98.5</v>
      </c>
      <c r="K296" s="52" t="s">
        <v>7</v>
      </c>
      <c r="L296" s="66">
        <f t="shared" si="12"/>
        <v>1</v>
      </c>
      <c r="M296" s="23">
        <f t="shared" si="13"/>
        <v>0</v>
      </c>
      <c r="O296" s="65">
        <f t="shared" si="14"/>
        <v>0</v>
      </c>
    </row>
    <row r="297" spans="1:15" s="46" customFormat="1" x14ac:dyDescent="0.25">
      <c r="A297" s="52" t="s">
        <v>478</v>
      </c>
      <c r="B297" s="52" t="s">
        <v>885</v>
      </c>
      <c r="C297" s="76">
        <v>1000</v>
      </c>
      <c r="D297" s="52" t="s">
        <v>7</v>
      </c>
      <c r="E297" s="52" t="s">
        <v>7</v>
      </c>
      <c r="F297" s="76">
        <v>117.91</v>
      </c>
      <c r="G297" s="76">
        <v>1000</v>
      </c>
      <c r="H297" s="76">
        <v>1000</v>
      </c>
      <c r="I297" s="76">
        <v>1882.09</v>
      </c>
      <c r="J297" s="52" t="s">
        <v>7</v>
      </c>
      <c r="K297" s="52" t="s">
        <v>7</v>
      </c>
      <c r="L297" s="66">
        <f t="shared" si="12"/>
        <v>0.11791</v>
      </c>
      <c r="M297" s="23" t="e">
        <f t="shared" si="13"/>
        <v>#VALUE!</v>
      </c>
      <c r="O297" s="65">
        <f t="shared" si="14"/>
        <v>882.09</v>
      </c>
    </row>
    <row r="298" spans="1:15" s="46" customFormat="1" x14ac:dyDescent="0.25">
      <c r="A298" s="52" t="s">
        <v>479</v>
      </c>
      <c r="B298" s="52" t="s">
        <v>33</v>
      </c>
      <c r="C298" s="76">
        <v>1100</v>
      </c>
      <c r="D298" s="76">
        <v>1200</v>
      </c>
      <c r="E298" s="52" t="s">
        <v>7</v>
      </c>
      <c r="F298" s="76">
        <v>1125.8699999999999</v>
      </c>
      <c r="G298" s="76">
        <v>1000</v>
      </c>
      <c r="H298" s="76">
        <v>1000</v>
      </c>
      <c r="I298" s="76">
        <v>1231.3800000000001</v>
      </c>
      <c r="J298" s="76">
        <v>1295.3900000000001</v>
      </c>
      <c r="K298" s="52" t="s">
        <v>7</v>
      </c>
      <c r="L298" s="66">
        <f t="shared" si="12"/>
        <v>1.1258699999999999</v>
      </c>
      <c r="M298" s="23">
        <f t="shared" si="13"/>
        <v>200</v>
      </c>
      <c r="O298" s="65">
        <f t="shared" si="14"/>
        <v>-125.86999999999989</v>
      </c>
    </row>
    <row r="299" spans="1:15" s="46" customFormat="1" x14ac:dyDescent="0.25">
      <c r="A299" s="52" t="s">
        <v>480</v>
      </c>
      <c r="B299" s="52" t="s">
        <v>56</v>
      </c>
      <c r="C299" s="76">
        <v>15000</v>
      </c>
      <c r="D299" s="76">
        <v>15000</v>
      </c>
      <c r="E299" s="52" t="s">
        <v>7</v>
      </c>
      <c r="F299" s="76">
        <v>8277.91</v>
      </c>
      <c r="G299" s="76">
        <v>20000</v>
      </c>
      <c r="H299" s="76">
        <v>20000</v>
      </c>
      <c r="I299" s="76">
        <v>18765.66</v>
      </c>
      <c r="J299" s="76">
        <v>10353.64</v>
      </c>
      <c r="K299" s="52" t="s">
        <v>7</v>
      </c>
      <c r="L299" s="66">
        <f t="shared" si="12"/>
        <v>0.41389549999999997</v>
      </c>
      <c r="M299" s="23">
        <f t="shared" si="13"/>
        <v>-5000</v>
      </c>
      <c r="O299" s="65">
        <f t="shared" si="14"/>
        <v>11722.09</v>
      </c>
    </row>
    <row r="300" spans="1:15" s="46" customFormat="1" x14ac:dyDescent="0.25">
      <c r="A300" s="52" t="s">
        <v>481</v>
      </c>
      <c r="B300" s="52" t="s">
        <v>926</v>
      </c>
      <c r="C300" s="52" t="s">
        <v>7</v>
      </c>
      <c r="D300" s="52" t="s">
        <v>7</v>
      </c>
      <c r="E300" s="52" t="s">
        <v>7</v>
      </c>
      <c r="F300" s="52" t="s">
        <v>7</v>
      </c>
      <c r="G300" s="52" t="s">
        <v>7</v>
      </c>
      <c r="H300" s="52" t="s">
        <v>7</v>
      </c>
      <c r="I300" s="52" t="s">
        <v>7</v>
      </c>
      <c r="J300" s="76">
        <v>4693.33</v>
      </c>
      <c r="K300" s="76">
        <v>125770.7</v>
      </c>
      <c r="L300" s="66" t="e">
        <f t="shared" si="12"/>
        <v>#VALUE!</v>
      </c>
      <c r="M300" s="23" t="e">
        <f t="shared" si="13"/>
        <v>#VALUE!</v>
      </c>
      <c r="O300" s="65" t="e">
        <f t="shared" si="14"/>
        <v>#VALUE!</v>
      </c>
    </row>
    <row r="301" spans="1:15" s="46" customFormat="1" x14ac:dyDescent="0.25">
      <c r="A301" s="52" t="s">
        <v>482</v>
      </c>
      <c r="B301" s="52" t="s">
        <v>927</v>
      </c>
      <c r="C301" s="76">
        <v>8000</v>
      </c>
      <c r="D301" s="76">
        <v>8000</v>
      </c>
      <c r="E301" s="52" t="s">
        <v>7</v>
      </c>
      <c r="F301" s="76">
        <v>3833.57</v>
      </c>
      <c r="G301" s="76">
        <v>3000</v>
      </c>
      <c r="H301" s="76">
        <v>3000</v>
      </c>
      <c r="I301" s="76">
        <v>2930.56</v>
      </c>
      <c r="J301" s="76">
        <v>840</v>
      </c>
      <c r="K301" s="52" t="s">
        <v>7</v>
      </c>
      <c r="L301" s="66">
        <f t="shared" si="12"/>
        <v>1.2778566666666666</v>
      </c>
      <c r="M301" s="23">
        <f t="shared" si="13"/>
        <v>5000</v>
      </c>
      <c r="O301" s="65">
        <f t="shared" si="14"/>
        <v>-833.57000000000016</v>
      </c>
    </row>
    <row r="302" spans="1:15" s="46" customFormat="1" x14ac:dyDescent="0.25">
      <c r="A302" s="52" t="s">
        <v>483</v>
      </c>
      <c r="B302" s="52" t="s">
        <v>894</v>
      </c>
      <c r="C302" s="76">
        <v>2000</v>
      </c>
      <c r="D302" s="76">
        <v>2000</v>
      </c>
      <c r="E302" s="52" t="s">
        <v>7</v>
      </c>
      <c r="F302" s="76">
        <v>1674.93</v>
      </c>
      <c r="G302" s="76">
        <v>2000</v>
      </c>
      <c r="H302" s="76">
        <v>2000</v>
      </c>
      <c r="I302" s="76">
        <v>550</v>
      </c>
      <c r="J302" s="52" t="s">
        <v>7</v>
      </c>
      <c r="K302" s="52" t="s">
        <v>7</v>
      </c>
      <c r="L302" s="66">
        <f t="shared" si="12"/>
        <v>0.83746500000000001</v>
      </c>
      <c r="M302" s="23">
        <f t="shared" si="13"/>
        <v>0</v>
      </c>
      <c r="O302" s="65">
        <f t="shared" si="14"/>
        <v>325.06999999999994</v>
      </c>
    </row>
    <row r="303" spans="1:15" s="46" customFormat="1" x14ac:dyDescent="0.25">
      <c r="A303" s="52" t="s">
        <v>484</v>
      </c>
      <c r="B303" s="52" t="s">
        <v>895</v>
      </c>
      <c r="C303" s="76">
        <v>1000</v>
      </c>
      <c r="D303" s="76">
        <v>1000</v>
      </c>
      <c r="E303" s="52" t="s">
        <v>7</v>
      </c>
      <c r="F303" s="76">
        <v>142.47999999999999</v>
      </c>
      <c r="G303" s="76">
        <v>1000</v>
      </c>
      <c r="H303" s="76">
        <v>1000</v>
      </c>
      <c r="I303" s="76">
        <v>678.41</v>
      </c>
      <c r="J303" s="52" t="s">
        <v>7</v>
      </c>
      <c r="K303" s="52" t="s">
        <v>7</v>
      </c>
      <c r="L303" s="66">
        <f t="shared" si="12"/>
        <v>0.14248</v>
      </c>
      <c r="M303" s="23">
        <f t="shared" si="13"/>
        <v>0</v>
      </c>
      <c r="O303" s="65">
        <f t="shared" si="14"/>
        <v>857.52</v>
      </c>
    </row>
    <row r="304" spans="1:15" s="46" customFormat="1" x14ac:dyDescent="0.25">
      <c r="A304" s="52" t="s">
        <v>485</v>
      </c>
      <c r="B304" s="52" t="s">
        <v>928</v>
      </c>
      <c r="C304" s="76">
        <v>24000</v>
      </c>
      <c r="D304" s="76">
        <v>24000</v>
      </c>
      <c r="E304" s="52" t="s">
        <v>7</v>
      </c>
      <c r="F304" s="76">
        <v>15965.1</v>
      </c>
      <c r="G304" s="76">
        <v>21000</v>
      </c>
      <c r="H304" s="76">
        <v>21000</v>
      </c>
      <c r="I304" s="76">
        <v>16828.04</v>
      </c>
      <c r="J304" s="76">
        <v>19282.04</v>
      </c>
      <c r="K304" s="76">
        <v>21261.68</v>
      </c>
      <c r="L304" s="66">
        <f t="shared" si="12"/>
        <v>0.76024285714285711</v>
      </c>
      <c r="M304" s="23">
        <f t="shared" si="13"/>
        <v>3000</v>
      </c>
      <c r="O304" s="65">
        <f t="shared" si="14"/>
        <v>5034.8999999999996</v>
      </c>
    </row>
    <row r="305" spans="1:15" s="46" customFormat="1" x14ac:dyDescent="0.25">
      <c r="A305" s="52" t="s">
        <v>486</v>
      </c>
      <c r="B305" s="52" t="s">
        <v>67</v>
      </c>
      <c r="C305" s="76">
        <v>14000</v>
      </c>
      <c r="D305" s="76">
        <v>14000</v>
      </c>
      <c r="E305" s="52" t="s">
        <v>7</v>
      </c>
      <c r="F305" s="76">
        <v>8000</v>
      </c>
      <c r="G305" s="76">
        <v>14000</v>
      </c>
      <c r="H305" s="76">
        <v>14000</v>
      </c>
      <c r="I305" s="76">
        <v>12000</v>
      </c>
      <c r="J305" s="76">
        <v>12000</v>
      </c>
      <c r="K305" s="76">
        <v>13200</v>
      </c>
      <c r="L305" s="66">
        <f t="shared" si="12"/>
        <v>0.5714285714285714</v>
      </c>
      <c r="M305" s="23">
        <f t="shared" si="13"/>
        <v>0</v>
      </c>
      <c r="O305" s="65">
        <f t="shared" si="14"/>
        <v>6000</v>
      </c>
    </row>
    <row r="306" spans="1:15" s="46" customFormat="1" x14ac:dyDescent="0.25">
      <c r="A306" s="52" t="s">
        <v>487</v>
      </c>
      <c r="B306" s="52" t="s">
        <v>37</v>
      </c>
      <c r="C306" s="76">
        <v>350</v>
      </c>
      <c r="D306" s="76">
        <v>400</v>
      </c>
      <c r="E306" s="52" t="s">
        <v>7</v>
      </c>
      <c r="F306" s="76">
        <v>194.72</v>
      </c>
      <c r="G306" s="76">
        <v>350</v>
      </c>
      <c r="H306" s="76">
        <v>350</v>
      </c>
      <c r="I306" s="76">
        <v>399.72</v>
      </c>
      <c r="J306" s="76">
        <v>327.64</v>
      </c>
      <c r="K306" s="52" t="s">
        <v>7</v>
      </c>
      <c r="L306" s="66">
        <f t="shared" si="12"/>
        <v>0.55634285714285714</v>
      </c>
      <c r="M306" s="23">
        <f t="shared" si="13"/>
        <v>50</v>
      </c>
      <c r="O306" s="65">
        <f t="shared" si="14"/>
        <v>155.28</v>
      </c>
    </row>
    <row r="307" spans="1:15" s="46" customFormat="1" x14ac:dyDescent="0.25">
      <c r="A307" s="52" t="s">
        <v>488</v>
      </c>
      <c r="B307" s="52" t="s">
        <v>896</v>
      </c>
      <c r="C307" s="76">
        <v>3100</v>
      </c>
      <c r="D307" s="76">
        <v>3100</v>
      </c>
      <c r="E307" s="52" t="s">
        <v>7</v>
      </c>
      <c r="F307" s="76">
        <v>2062</v>
      </c>
      <c r="G307" s="76">
        <v>2000</v>
      </c>
      <c r="H307" s="76">
        <v>2000</v>
      </c>
      <c r="I307" s="76">
        <v>1968</v>
      </c>
      <c r="J307" s="52" t="s">
        <v>7</v>
      </c>
      <c r="K307" s="52" t="s">
        <v>7</v>
      </c>
      <c r="L307" s="66">
        <f t="shared" si="12"/>
        <v>1.0309999999999999</v>
      </c>
      <c r="M307" s="23">
        <f t="shared" si="13"/>
        <v>1100</v>
      </c>
      <c r="O307" s="65">
        <f t="shared" si="14"/>
        <v>-62</v>
      </c>
    </row>
    <row r="308" spans="1:15" s="46" customFormat="1" x14ac:dyDescent="0.25">
      <c r="A308" s="52" t="s">
        <v>489</v>
      </c>
      <c r="B308" s="52" t="s">
        <v>60</v>
      </c>
      <c r="C308" s="76">
        <v>75000</v>
      </c>
      <c r="D308" s="76">
        <v>75000</v>
      </c>
      <c r="E308" s="52" t="s">
        <v>7</v>
      </c>
      <c r="F308" s="76">
        <v>36845.01</v>
      </c>
      <c r="G308" s="76">
        <v>45000</v>
      </c>
      <c r="H308" s="76">
        <v>45000</v>
      </c>
      <c r="I308" s="76">
        <v>71392.89</v>
      </c>
      <c r="J308" s="76">
        <v>65990.880000000005</v>
      </c>
      <c r="K308" s="52" t="s">
        <v>7</v>
      </c>
      <c r="L308" s="66">
        <f t="shared" si="12"/>
        <v>0.81877800000000001</v>
      </c>
      <c r="M308" s="23">
        <f t="shared" si="13"/>
        <v>30000</v>
      </c>
      <c r="O308" s="65">
        <f t="shared" si="14"/>
        <v>8154.989999999998</v>
      </c>
    </row>
    <row r="309" spans="1:15" s="46" customFormat="1" x14ac:dyDescent="0.25">
      <c r="A309" s="52" t="s">
        <v>821</v>
      </c>
      <c r="B309" s="52" t="s">
        <v>89</v>
      </c>
      <c r="C309" s="52" t="s">
        <v>7</v>
      </c>
      <c r="D309" s="52" t="s">
        <v>7</v>
      </c>
      <c r="E309" s="52" t="s">
        <v>7</v>
      </c>
      <c r="F309" s="52" t="s">
        <v>7</v>
      </c>
      <c r="G309" s="52" t="s">
        <v>7</v>
      </c>
      <c r="H309" s="52" t="s">
        <v>7</v>
      </c>
      <c r="I309" s="52" t="s">
        <v>7</v>
      </c>
      <c r="J309" s="52" t="s">
        <v>7</v>
      </c>
      <c r="K309" s="76">
        <v>6288.39</v>
      </c>
      <c r="L309" s="66" t="e">
        <f t="shared" si="12"/>
        <v>#VALUE!</v>
      </c>
      <c r="M309" s="23" t="e">
        <f t="shared" si="13"/>
        <v>#VALUE!</v>
      </c>
      <c r="O309" s="65" t="e">
        <f t="shared" si="14"/>
        <v>#VALUE!</v>
      </c>
    </row>
    <row r="310" spans="1:15" s="46" customFormat="1" x14ac:dyDescent="0.25">
      <c r="A310" s="52" t="s">
        <v>490</v>
      </c>
      <c r="B310" s="52" t="s">
        <v>929</v>
      </c>
      <c r="C310" s="52" t="s">
        <v>7</v>
      </c>
      <c r="D310" s="52" t="s">
        <v>7</v>
      </c>
      <c r="E310" s="52" t="s">
        <v>7</v>
      </c>
      <c r="F310" s="52" t="s">
        <v>7</v>
      </c>
      <c r="G310" s="76">
        <v>870677.1</v>
      </c>
      <c r="H310" s="76">
        <v>870677.1</v>
      </c>
      <c r="I310" s="76">
        <v>842776.7</v>
      </c>
      <c r="J310" s="76">
        <v>791353.99</v>
      </c>
      <c r="K310" s="76">
        <v>722205.91</v>
      </c>
      <c r="L310" s="66" t="e">
        <f t="shared" si="12"/>
        <v>#VALUE!</v>
      </c>
      <c r="M310" s="23" t="e">
        <f t="shared" si="13"/>
        <v>#VALUE!</v>
      </c>
      <c r="O310" s="65" t="e">
        <f t="shared" si="14"/>
        <v>#VALUE!</v>
      </c>
    </row>
    <row r="311" spans="1:15" s="46" customFormat="1" x14ac:dyDescent="0.25">
      <c r="A311" s="52" t="s">
        <v>491</v>
      </c>
      <c r="B311" s="52" t="s">
        <v>930</v>
      </c>
      <c r="C311" s="76">
        <v>108226</v>
      </c>
      <c r="D311" s="76">
        <v>108226</v>
      </c>
      <c r="E311" s="52" t="s">
        <v>7</v>
      </c>
      <c r="F311" s="76">
        <v>74820.95</v>
      </c>
      <c r="G311" s="76">
        <v>108226</v>
      </c>
      <c r="H311" s="76">
        <v>108226</v>
      </c>
      <c r="I311" s="76">
        <v>42119.48</v>
      </c>
      <c r="J311" s="76">
        <v>57877.82</v>
      </c>
      <c r="K311" s="76">
        <v>9156.39</v>
      </c>
      <c r="L311" s="66">
        <f t="shared" si="12"/>
        <v>0.69133988135937752</v>
      </c>
      <c r="M311" s="23">
        <f t="shared" si="13"/>
        <v>0</v>
      </c>
      <c r="O311" s="65">
        <f t="shared" si="14"/>
        <v>33405.050000000003</v>
      </c>
    </row>
    <row r="312" spans="1:15" s="46" customFormat="1" x14ac:dyDescent="0.25">
      <c r="A312" s="52" t="s">
        <v>492</v>
      </c>
      <c r="B312" s="52" t="s">
        <v>68</v>
      </c>
      <c r="C312" s="76">
        <v>-894715</v>
      </c>
      <c r="D312" s="76">
        <v>-912610</v>
      </c>
      <c r="E312" s="52" t="s">
        <v>7</v>
      </c>
      <c r="F312" s="76">
        <v>-609132.25</v>
      </c>
      <c r="G312" s="76">
        <v>-894715</v>
      </c>
      <c r="H312" s="76">
        <v>-894715</v>
      </c>
      <c r="I312" s="76">
        <v>-899163.91</v>
      </c>
      <c r="J312" s="76">
        <v>-874950.39</v>
      </c>
      <c r="K312" s="76">
        <v>-828398.4</v>
      </c>
      <c r="L312" s="66">
        <f t="shared" si="12"/>
        <v>0.68081148745689968</v>
      </c>
      <c r="M312" s="23">
        <f t="shared" si="13"/>
        <v>-17895</v>
      </c>
      <c r="O312" s="65">
        <f t="shared" si="14"/>
        <v>-285582.75</v>
      </c>
    </row>
    <row r="313" spans="1:15" s="46" customFormat="1" x14ac:dyDescent="0.25">
      <c r="A313" s="52" t="s">
        <v>493</v>
      </c>
      <c r="B313" s="52" t="s">
        <v>494</v>
      </c>
      <c r="C313" s="76">
        <v>-7000</v>
      </c>
      <c r="D313" s="76">
        <v>-7000</v>
      </c>
      <c r="E313" s="52" t="s">
        <v>7</v>
      </c>
      <c r="F313" s="76">
        <v>-4800</v>
      </c>
      <c r="G313" s="76">
        <v>-7000</v>
      </c>
      <c r="H313" s="76">
        <v>-7000</v>
      </c>
      <c r="I313" s="76">
        <v>-7200</v>
      </c>
      <c r="J313" s="76">
        <v>-7200</v>
      </c>
      <c r="K313" s="76">
        <v>-4800</v>
      </c>
      <c r="L313" s="66">
        <f t="shared" si="12"/>
        <v>0.68571428571428572</v>
      </c>
      <c r="M313" s="23">
        <f t="shared" si="13"/>
        <v>0</v>
      </c>
      <c r="O313" s="65">
        <f t="shared" si="14"/>
        <v>-2200</v>
      </c>
    </row>
    <row r="314" spans="1:15" s="46" customFormat="1" x14ac:dyDescent="0.25">
      <c r="A314" s="52" t="s">
        <v>495</v>
      </c>
      <c r="B314" s="52" t="s">
        <v>496</v>
      </c>
      <c r="C314" s="76">
        <v>-15000</v>
      </c>
      <c r="D314" s="76">
        <v>-15000</v>
      </c>
      <c r="E314" s="52" t="s">
        <v>7</v>
      </c>
      <c r="F314" s="76">
        <v>-43476</v>
      </c>
      <c r="G314" s="76">
        <v>-15000</v>
      </c>
      <c r="H314" s="76">
        <v>-15000</v>
      </c>
      <c r="I314" s="76">
        <v>-17518.419999999998</v>
      </c>
      <c r="J314" s="76">
        <v>-12030</v>
      </c>
      <c r="K314" s="76">
        <v>-9700</v>
      </c>
      <c r="L314" s="66">
        <f t="shared" si="12"/>
        <v>2.8984000000000001</v>
      </c>
      <c r="M314" s="23">
        <f t="shared" si="13"/>
        <v>0</v>
      </c>
      <c r="O314" s="65">
        <f t="shared" si="14"/>
        <v>28476</v>
      </c>
    </row>
    <row r="315" spans="1:15" s="46" customFormat="1" x14ac:dyDescent="0.25">
      <c r="A315" s="52" t="s">
        <v>497</v>
      </c>
      <c r="B315" s="52" t="s">
        <v>70</v>
      </c>
      <c r="C315" s="76">
        <v>-10000</v>
      </c>
      <c r="D315" s="76">
        <v>-2500</v>
      </c>
      <c r="E315" s="52" t="s">
        <v>7</v>
      </c>
      <c r="F315" s="52" t="s">
        <v>7</v>
      </c>
      <c r="G315" s="76">
        <v>-2500</v>
      </c>
      <c r="H315" s="76">
        <v>-2500</v>
      </c>
      <c r="I315" s="76">
        <v>-8100</v>
      </c>
      <c r="J315" s="76">
        <v>-3000</v>
      </c>
      <c r="K315" s="52" t="s">
        <v>7</v>
      </c>
      <c r="L315" s="66" t="e">
        <f t="shared" si="12"/>
        <v>#VALUE!</v>
      </c>
      <c r="M315" s="23">
        <f t="shared" si="13"/>
        <v>0</v>
      </c>
      <c r="O315" s="65" t="e">
        <f t="shared" si="14"/>
        <v>#VALUE!</v>
      </c>
    </row>
    <row r="316" spans="1:15" s="46" customFormat="1" x14ac:dyDescent="0.25">
      <c r="A316" s="52" t="s">
        <v>498</v>
      </c>
      <c r="B316" s="52" t="s">
        <v>71</v>
      </c>
      <c r="C316" s="76">
        <v>-22000</v>
      </c>
      <c r="D316" s="76">
        <v>-22000</v>
      </c>
      <c r="E316" s="52" t="s">
        <v>7</v>
      </c>
      <c r="F316" s="76">
        <v>-19115</v>
      </c>
      <c r="G316" s="76">
        <v>-22000</v>
      </c>
      <c r="H316" s="76">
        <v>-22000</v>
      </c>
      <c r="I316" s="76">
        <v>-23870</v>
      </c>
      <c r="J316" s="76">
        <v>-19260</v>
      </c>
      <c r="K316" s="76">
        <v>-24320</v>
      </c>
      <c r="L316" s="66">
        <f t="shared" si="12"/>
        <v>0.86886363636363639</v>
      </c>
      <c r="M316" s="23">
        <f t="shared" si="13"/>
        <v>0</v>
      </c>
      <c r="O316" s="65">
        <f t="shared" si="14"/>
        <v>-2885</v>
      </c>
    </row>
    <row r="317" spans="1:15" s="46" customFormat="1" x14ac:dyDescent="0.25">
      <c r="A317" s="52" t="s">
        <v>499</v>
      </c>
      <c r="B317" s="52" t="s">
        <v>500</v>
      </c>
      <c r="C317" s="76">
        <v>-45000</v>
      </c>
      <c r="D317" s="76">
        <v>-45000</v>
      </c>
      <c r="E317" s="52" t="s">
        <v>7</v>
      </c>
      <c r="F317" s="76">
        <v>-38942.6</v>
      </c>
      <c r="G317" s="76">
        <v>-45000</v>
      </c>
      <c r="H317" s="76">
        <v>-45000</v>
      </c>
      <c r="I317" s="76">
        <v>-48953.66</v>
      </c>
      <c r="J317" s="76">
        <v>-36059.800000000003</v>
      </c>
      <c r="K317" s="76">
        <v>-45133.760000000002</v>
      </c>
      <c r="L317" s="66">
        <f t="shared" si="12"/>
        <v>0.86539111111111111</v>
      </c>
      <c r="M317" s="23">
        <f t="shared" si="13"/>
        <v>0</v>
      </c>
      <c r="O317" s="65">
        <f t="shared" si="14"/>
        <v>-6057.4000000000015</v>
      </c>
    </row>
    <row r="318" spans="1:15" s="46" customFormat="1" x14ac:dyDescent="0.25">
      <c r="A318" s="52" t="s">
        <v>501</v>
      </c>
      <c r="B318" s="52" t="s">
        <v>69</v>
      </c>
      <c r="C318" s="76">
        <v>-1778300</v>
      </c>
      <c r="D318" s="76">
        <v>-1813866</v>
      </c>
      <c r="E318" s="52" t="s">
        <v>7</v>
      </c>
      <c r="F318" s="76">
        <v>-1093738.6399999999</v>
      </c>
      <c r="G318" s="76">
        <v>-1778300</v>
      </c>
      <c r="H318" s="76">
        <v>-1778300</v>
      </c>
      <c r="I318" s="76">
        <v>-1673055.09</v>
      </c>
      <c r="J318" s="76">
        <v>-1650513.17</v>
      </c>
      <c r="K318" s="76">
        <v>-1519044.67</v>
      </c>
      <c r="L318" s="66">
        <f t="shared" si="12"/>
        <v>0.61504731485126241</v>
      </c>
      <c r="M318" s="23">
        <f t="shared" si="13"/>
        <v>-35566</v>
      </c>
      <c r="O318" s="65">
        <f t="shared" si="14"/>
        <v>-684561.3600000001</v>
      </c>
    </row>
    <row r="319" spans="1:15" s="46" customFormat="1" x14ac:dyDescent="0.25">
      <c r="A319" s="52" t="s">
        <v>502</v>
      </c>
      <c r="B319" s="52" t="s">
        <v>22</v>
      </c>
      <c r="C319" s="76">
        <v>-10000</v>
      </c>
      <c r="D319" s="76">
        <v>-1000</v>
      </c>
      <c r="E319" s="52" t="s">
        <v>7</v>
      </c>
      <c r="F319" s="76">
        <v>-2232.64</v>
      </c>
      <c r="G319" s="76">
        <v>-10000</v>
      </c>
      <c r="H319" s="76">
        <v>-10000</v>
      </c>
      <c r="I319" s="52" t="s">
        <v>7</v>
      </c>
      <c r="J319" s="76">
        <v>-19667.759999999998</v>
      </c>
      <c r="K319" s="76">
        <v>-111065.14</v>
      </c>
      <c r="L319" s="66">
        <f t="shared" si="12"/>
        <v>0.22326399999999999</v>
      </c>
      <c r="M319" s="23">
        <f t="shared" si="13"/>
        <v>9000</v>
      </c>
      <c r="O319" s="65">
        <f t="shared" si="14"/>
        <v>-7767.3600000000006</v>
      </c>
    </row>
    <row r="320" spans="1:15" s="46" customFormat="1" x14ac:dyDescent="0.25">
      <c r="A320" s="52" t="s">
        <v>503</v>
      </c>
      <c r="B320" s="52" t="s">
        <v>21</v>
      </c>
      <c r="C320" s="76">
        <v>-10</v>
      </c>
      <c r="D320" s="76">
        <v>-10</v>
      </c>
      <c r="E320" s="52" t="s">
        <v>7</v>
      </c>
      <c r="F320" s="76">
        <v>1.38</v>
      </c>
      <c r="G320" s="76">
        <v>-10</v>
      </c>
      <c r="H320" s="76">
        <v>-10</v>
      </c>
      <c r="I320" s="76">
        <v>142.06</v>
      </c>
      <c r="J320" s="76">
        <v>88.08</v>
      </c>
      <c r="K320" s="76">
        <v>155.04</v>
      </c>
      <c r="L320" s="66">
        <f t="shared" si="12"/>
        <v>-0.13799999999999998</v>
      </c>
      <c r="M320" s="23">
        <f t="shared" si="13"/>
        <v>0</v>
      </c>
      <c r="O320" s="65">
        <f t="shared" si="14"/>
        <v>-11.379999999999999</v>
      </c>
    </row>
    <row r="321" spans="1:15" s="46" customFormat="1" x14ac:dyDescent="0.25">
      <c r="A321" s="52" t="s">
        <v>504</v>
      </c>
      <c r="B321" s="52" t="s">
        <v>95</v>
      </c>
      <c r="C321" s="52" t="s">
        <v>7</v>
      </c>
      <c r="D321" s="52" t="s">
        <v>7</v>
      </c>
      <c r="E321" s="52" t="s">
        <v>7</v>
      </c>
      <c r="F321" s="76">
        <v>-15000</v>
      </c>
      <c r="G321" s="52" t="s">
        <v>7</v>
      </c>
      <c r="H321" s="52" t="s">
        <v>7</v>
      </c>
      <c r="I321" s="76">
        <v>-200</v>
      </c>
      <c r="J321" s="52" t="s">
        <v>7</v>
      </c>
      <c r="K321" s="76">
        <v>-656100</v>
      </c>
      <c r="L321" s="66" t="e">
        <f t="shared" si="12"/>
        <v>#VALUE!</v>
      </c>
      <c r="M321" s="23" t="e">
        <f t="shared" si="13"/>
        <v>#VALUE!</v>
      </c>
      <c r="O321" s="65" t="e">
        <f t="shared" si="14"/>
        <v>#VALUE!</v>
      </c>
    </row>
    <row r="322" spans="1:15" s="46" customFormat="1" x14ac:dyDescent="0.25">
      <c r="A322" s="52" t="s">
        <v>505</v>
      </c>
      <c r="B322" s="52" t="s">
        <v>25</v>
      </c>
      <c r="C322" s="76">
        <v>-2000</v>
      </c>
      <c r="D322" s="76">
        <v>-2000</v>
      </c>
      <c r="E322" s="52" t="s">
        <v>7</v>
      </c>
      <c r="F322" s="76">
        <v>-315.60000000000002</v>
      </c>
      <c r="G322" s="76">
        <v>-2000</v>
      </c>
      <c r="H322" s="76">
        <v>-2000</v>
      </c>
      <c r="I322" s="76">
        <v>-25414.37</v>
      </c>
      <c r="J322" s="76">
        <v>-53.4</v>
      </c>
      <c r="K322" s="76">
        <v>-93.96</v>
      </c>
      <c r="L322" s="66">
        <f t="shared" si="12"/>
        <v>0.15780000000000002</v>
      </c>
      <c r="M322" s="23">
        <f t="shared" si="13"/>
        <v>0</v>
      </c>
      <c r="O322" s="65">
        <f t="shared" si="14"/>
        <v>-1684.4</v>
      </c>
    </row>
    <row r="323" spans="1:15" s="46" customFormat="1" x14ac:dyDescent="0.25">
      <c r="A323" s="52" t="s">
        <v>506</v>
      </c>
      <c r="B323" s="52" t="s">
        <v>879</v>
      </c>
      <c r="C323" s="76">
        <v>201088</v>
      </c>
      <c r="D323" s="76">
        <v>256580</v>
      </c>
      <c r="E323" s="52" t="s">
        <v>7</v>
      </c>
      <c r="F323" s="76">
        <v>105351.42</v>
      </c>
      <c r="G323" s="76">
        <v>158869</v>
      </c>
      <c r="H323" s="76">
        <v>142885</v>
      </c>
      <c r="I323" s="76">
        <v>142280.70000000001</v>
      </c>
      <c r="J323" s="76">
        <v>122396.58</v>
      </c>
      <c r="K323" s="76">
        <v>98342.54</v>
      </c>
      <c r="L323" s="66">
        <f t="shared" si="12"/>
        <v>0.66313390277524253</v>
      </c>
      <c r="M323" s="23">
        <f t="shared" si="13"/>
        <v>97711</v>
      </c>
      <c r="O323" s="65">
        <f t="shared" si="14"/>
        <v>37533.58</v>
      </c>
    </row>
    <row r="324" spans="1:15" s="46" customFormat="1" x14ac:dyDescent="0.25">
      <c r="A324" s="52" t="s">
        <v>507</v>
      </c>
      <c r="B324" s="52" t="s">
        <v>880</v>
      </c>
      <c r="C324" s="76">
        <v>265121</v>
      </c>
      <c r="D324" s="76">
        <v>265121</v>
      </c>
      <c r="E324" s="52" t="s">
        <v>7</v>
      </c>
      <c r="F324" s="76">
        <v>166412.09</v>
      </c>
      <c r="G324" s="76">
        <v>281748</v>
      </c>
      <c r="H324" s="76">
        <v>273075</v>
      </c>
      <c r="I324" s="76">
        <v>231732.69</v>
      </c>
      <c r="J324" s="76">
        <v>238537.3</v>
      </c>
      <c r="K324" s="76">
        <v>228449.05</v>
      </c>
      <c r="L324" s="66">
        <f t="shared" si="12"/>
        <v>0.59064160171500768</v>
      </c>
      <c r="M324" s="23">
        <f t="shared" si="13"/>
        <v>-16627</v>
      </c>
      <c r="O324" s="65">
        <f t="shared" si="14"/>
        <v>106662.91</v>
      </c>
    </row>
    <row r="325" spans="1:15" s="46" customFormat="1" x14ac:dyDescent="0.25">
      <c r="A325" s="52" t="s">
        <v>508</v>
      </c>
      <c r="B325" s="52" t="s">
        <v>27</v>
      </c>
      <c r="C325" s="76">
        <v>8000</v>
      </c>
      <c r="D325" s="76">
        <v>8000</v>
      </c>
      <c r="E325" s="52" t="s">
        <v>7</v>
      </c>
      <c r="F325" s="76">
        <v>235.89</v>
      </c>
      <c r="G325" s="76">
        <v>8000</v>
      </c>
      <c r="H325" s="76">
        <v>8000</v>
      </c>
      <c r="I325" s="76">
        <v>7448.97</v>
      </c>
      <c r="J325" s="76">
        <v>7660.46</v>
      </c>
      <c r="K325" s="76">
        <v>9498.59</v>
      </c>
      <c r="L325" s="66">
        <f t="shared" ref="L325:L388" si="15">F325/G325</f>
        <v>2.9486249999999999E-2</v>
      </c>
      <c r="M325" s="23">
        <f t="shared" ref="M325:M388" si="16">D325-G325</f>
        <v>0</v>
      </c>
      <c r="O325" s="65">
        <f t="shared" ref="O325:O388" si="17">H325-F325</f>
        <v>7764.11</v>
      </c>
    </row>
    <row r="326" spans="1:15" s="46" customFormat="1" x14ac:dyDescent="0.25">
      <c r="A326" s="52" t="s">
        <v>509</v>
      </c>
      <c r="B326" s="52" t="s">
        <v>28</v>
      </c>
      <c r="C326" s="76">
        <v>6074</v>
      </c>
      <c r="D326" s="76">
        <v>6157</v>
      </c>
      <c r="E326" s="52" t="s">
        <v>7</v>
      </c>
      <c r="F326" s="76">
        <v>4914</v>
      </c>
      <c r="G326" s="76">
        <v>6227</v>
      </c>
      <c r="H326" s="76">
        <v>4914</v>
      </c>
      <c r="I326" s="76">
        <v>3379.4</v>
      </c>
      <c r="J326" s="76">
        <v>4133.2</v>
      </c>
      <c r="K326" s="76">
        <v>3643.8</v>
      </c>
      <c r="L326" s="74">
        <f t="shared" si="15"/>
        <v>0.78914405010438415</v>
      </c>
      <c r="M326" s="69">
        <f t="shared" si="16"/>
        <v>-70</v>
      </c>
      <c r="N326" s="51"/>
      <c r="O326" s="75">
        <f t="shared" si="17"/>
        <v>0</v>
      </c>
    </row>
    <row r="327" spans="1:15" s="46" customFormat="1" x14ac:dyDescent="0.25">
      <c r="A327" s="52" t="s">
        <v>510</v>
      </c>
      <c r="B327" s="52" t="s">
        <v>881</v>
      </c>
      <c r="C327" s="76">
        <v>49390</v>
      </c>
      <c r="D327" s="76">
        <v>57399</v>
      </c>
      <c r="E327" s="52" t="s">
        <v>7</v>
      </c>
      <c r="F327" s="76">
        <v>29997.39</v>
      </c>
      <c r="G327" s="76">
        <v>46358</v>
      </c>
      <c r="H327" s="76">
        <v>43993</v>
      </c>
      <c r="I327" s="76">
        <v>39355.26</v>
      </c>
      <c r="J327" s="76">
        <v>31787.51</v>
      </c>
      <c r="K327" s="76">
        <v>38188.35</v>
      </c>
      <c r="L327" s="66">
        <f t="shared" si="15"/>
        <v>0.64708119418439103</v>
      </c>
      <c r="M327" s="23">
        <f t="shared" si="16"/>
        <v>11041</v>
      </c>
      <c r="O327" s="65">
        <f t="shared" si="17"/>
        <v>13995.61</v>
      </c>
    </row>
    <row r="328" spans="1:15" s="46" customFormat="1" x14ac:dyDescent="0.25">
      <c r="A328" s="52" t="s">
        <v>511</v>
      </c>
      <c r="B328" s="52" t="s">
        <v>29</v>
      </c>
      <c r="C328" s="76">
        <v>28204</v>
      </c>
      <c r="D328" s="76">
        <v>31649</v>
      </c>
      <c r="E328" s="52" t="s">
        <v>7</v>
      </c>
      <c r="F328" s="76">
        <v>16427.25</v>
      </c>
      <c r="G328" s="76">
        <v>26141</v>
      </c>
      <c r="H328" s="76">
        <v>25108</v>
      </c>
      <c r="I328" s="76">
        <v>22726.87</v>
      </c>
      <c r="J328" s="76">
        <v>22567.34</v>
      </c>
      <c r="K328" s="76">
        <v>19038.28</v>
      </c>
      <c r="L328" s="66">
        <f t="shared" si="15"/>
        <v>0.62840939520293793</v>
      </c>
      <c r="M328" s="23">
        <f t="shared" si="16"/>
        <v>5508</v>
      </c>
      <c r="O328" s="65">
        <f t="shared" si="17"/>
        <v>8680.75</v>
      </c>
    </row>
    <row r="329" spans="1:15" s="46" customFormat="1" x14ac:dyDescent="0.25">
      <c r="A329" s="52" t="s">
        <v>512</v>
      </c>
      <c r="B329" s="52" t="s">
        <v>30</v>
      </c>
      <c r="C329" s="76">
        <v>6597</v>
      </c>
      <c r="D329" s="76">
        <v>7403</v>
      </c>
      <c r="E329" s="52" t="s">
        <v>7</v>
      </c>
      <c r="F329" s="76">
        <v>3841.83</v>
      </c>
      <c r="G329" s="76">
        <v>6114</v>
      </c>
      <c r="H329" s="76">
        <v>5873</v>
      </c>
      <c r="I329" s="76">
        <v>5314.77</v>
      </c>
      <c r="J329" s="76">
        <v>5277.39</v>
      </c>
      <c r="K329" s="76">
        <v>3554.05</v>
      </c>
      <c r="L329" s="66">
        <f t="shared" si="15"/>
        <v>0.62836604514229633</v>
      </c>
      <c r="M329" s="23">
        <f t="shared" si="16"/>
        <v>1289</v>
      </c>
      <c r="O329" s="65">
        <f t="shared" si="17"/>
        <v>2031.17</v>
      </c>
    </row>
    <row r="330" spans="1:15" s="46" customFormat="1" x14ac:dyDescent="0.25">
      <c r="A330" s="52" t="s">
        <v>513</v>
      </c>
      <c r="B330" s="52" t="s">
        <v>46</v>
      </c>
      <c r="C330" s="76">
        <v>2160</v>
      </c>
      <c r="D330" s="76">
        <v>2160</v>
      </c>
      <c r="E330" s="52" t="s">
        <v>7</v>
      </c>
      <c r="F330" s="76">
        <v>1350</v>
      </c>
      <c r="G330" s="76">
        <v>2160</v>
      </c>
      <c r="H330" s="76">
        <v>2160</v>
      </c>
      <c r="I330" s="76">
        <v>1800</v>
      </c>
      <c r="J330" s="76">
        <v>1950</v>
      </c>
      <c r="K330" s="76">
        <v>3600</v>
      </c>
      <c r="L330" s="66">
        <f t="shared" si="15"/>
        <v>0.625</v>
      </c>
      <c r="M330" s="23">
        <f t="shared" si="16"/>
        <v>0</v>
      </c>
      <c r="O330" s="65">
        <f t="shared" si="17"/>
        <v>810</v>
      </c>
    </row>
    <row r="331" spans="1:15" s="46" customFormat="1" x14ac:dyDescent="0.25">
      <c r="A331" s="52" t="s">
        <v>514</v>
      </c>
      <c r="B331" s="52" t="s">
        <v>882</v>
      </c>
      <c r="C331" s="76">
        <v>2798</v>
      </c>
      <c r="D331" s="76">
        <v>2974</v>
      </c>
      <c r="E331" s="52" t="s">
        <v>7</v>
      </c>
      <c r="F331" s="76">
        <v>560.94000000000005</v>
      </c>
      <c r="G331" s="76">
        <v>2583</v>
      </c>
      <c r="H331" s="76">
        <v>2546</v>
      </c>
      <c r="I331" s="76">
        <v>3011.51</v>
      </c>
      <c r="J331" s="76">
        <v>1338.52</v>
      </c>
      <c r="K331" s="76">
        <v>70.42</v>
      </c>
      <c r="L331" s="66">
        <f t="shared" si="15"/>
        <v>0.21716608594657377</v>
      </c>
      <c r="M331" s="23">
        <f t="shared" si="16"/>
        <v>391</v>
      </c>
      <c r="O331" s="65">
        <f t="shared" si="17"/>
        <v>1985.06</v>
      </c>
    </row>
    <row r="332" spans="1:15" s="46" customFormat="1" x14ac:dyDescent="0.25">
      <c r="A332" s="52" t="s">
        <v>515</v>
      </c>
      <c r="B332" s="52" t="s">
        <v>31</v>
      </c>
      <c r="C332" s="76">
        <v>104043</v>
      </c>
      <c r="D332" s="76">
        <v>110684</v>
      </c>
      <c r="E332" s="52" t="s">
        <v>7</v>
      </c>
      <c r="F332" s="76">
        <v>58686.02</v>
      </c>
      <c r="G332" s="76">
        <v>115119</v>
      </c>
      <c r="H332" s="76">
        <v>94581</v>
      </c>
      <c r="I332" s="76">
        <v>60844.14</v>
      </c>
      <c r="J332" s="76">
        <v>82086.559999999998</v>
      </c>
      <c r="K332" s="76">
        <v>84533.73</v>
      </c>
      <c r="L332" s="66">
        <f t="shared" si="15"/>
        <v>0.50978570001476731</v>
      </c>
      <c r="M332" s="23">
        <f t="shared" si="16"/>
        <v>-4435</v>
      </c>
      <c r="O332" s="65">
        <f t="shared" si="17"/>
        <v>35894.980000000003</v>
      </c>
    </row>
    <row r="333" spans="1:15" s="46" customFormat="1" x14ac:dyDescent="0.25">
      <c r="A333" s="52" t="s">
        <v>516</v>
      </c>
      <c r="B333" s="52" t="s">
        <v>883</v>
      </c>
      <c r="C333" s="52" t="s">
        <v>7</v>
      </c>
      <c r="D333" s="52" t="s">
        <v>7</v>
      </c>
      <c r="E333" s="52" t="s">
        <v>7</v>
      </c>
      <c r="F333" s="76">
        <v>404.39</v>
      </c>
      <c r="G333" s="52" t="s">
        <v>7</v>
      </c>
      <c r="H333" s="52" t="s">
        <v>7</v>
      </c>
      <c r="I333" s="76">
        <v>7299.36</v>
      </c>
      <c r="J333" s="76">
        <v>4200.41</v>
      </c>
      <c r="K333" s="52" t="s">
        <v>7</v>
      </c>
      <c r="L333" s="66" t="e">
        <f t="shared" si="15"/>
        <v>#VALUE!</v>
      </c>
      <c r="M333" s="23" t="e">
        <f t="shared" si="16"/>
        <v>#VALUE!</v>
      </c>
      <c r="O333" s="65" t="e">
        <f t="shared" si="17"/>
        <v>#VALUE!</v>
      </c>
    </row>
    <row r="334" spans="1:15" s="46" customFormat="1" x14ac:dyDescent="0.25">
      <c r="A334" s="52" t="s">
        <v>517</v>
      </c>
      <c r="B334" s="52" t="s">
        <v>884</v>
      </c>
      <c r="C334" s="76">
        <v>10042</v>
      </c>
      <c r="D334" s="76">
        <v>11711</v>
      </c>
      <c r="E334" s="52" t="s">
        <v>7</v>
      </c>
      <c r="F334" s="76">
        <v>7458</v>
      </c>
      <c r="G334" s="76">
        <v>7458</v>
      </c>
      <c r="H334" s="76">
        <v>7458</v>
      </c>
      <c r="I334" s="76">
        <v>7156</v>
      </c>
      <c r="J334" s="76">
        <v>7504</v>
      </c>
      <c r="K334" s="52" t="s">
        <v>7</v>
      </c>
      <c r="L334" s="71">
        <f t="shared" si="15"/>
        <v>1</v>
      </c>
      <c r="M334" s="70">
        <f t="shared" si="16"/>
        <v>4253</v>
      </c>
      <c r="N334" s="72"/>
      <c r="O334" s="73">
        <f t="shared" si="17"/>
        <v>0</v>
      </c>
    </row>
    <row r="335" spans="1:15" s="46" customFormat="1" x14ac:dyDescent="0.25">
      <c r="A335" s="52" t="s">
        <v>518</v>
      </c>
      <c r="B335" s="52" t="s">
        <v>32</v>
      </c>
      <c r="C335" s="76">
        <v>999</v>
      </c>
      <c r="D335" s="76">
        <v>1062</v>
      </c>
      <c r="E335" s="52" t="s">
        <v>7</v>
      </c>
      <c r="F335" s="76">
        <v>914</v>
      </c>
      <c r="G335" s="76">
        <v>914</v>
      </c>
      <c r="H335" s="76">
        <v>914</v>
      </c>
      <c r="I335" s="76">
        <v>720</v>
      </c>
      <c r="J335" s="76">
        <v>1067.02</v>
      </c>
      <c r="K335" s="52" t="s">
        <v>7</v>
      </c>
      <c r="L335" s="71">
        <f t="shared" si="15"/>
        <v>1</v>
      </c>
      <c r="M335" s="70">
        <f t="shared" si="16"/>
        <v>148</v>
      </c>
      <c r="N335" s="72"/>
      <c r="O335" s="73">
        <f t="shared" si="17"/>
        <v>0</v>
      </c>
    </row>
    <row r="336" spans="1:15" s="46" customFormat="1" x14ac:dyDescent="0.25">
      <c r="A336" s="52" t="s">
        <v>519</v>
      </c>
      <c r="B336" s="52" t="s">
        <v>913</v>
      </c>
      <c r="C336" s="76">
        <v>5000</v>
      </c>
      <c r="D336" s="76">
        <v>5000</v>
      </c>
      <c r="E336" s="52" t="s">
        <v>7</v>
      </c>
      <c r="F336" s="76">
        <v>-77.08</v>
      </c>
      <c r="G336" s="76">
        <v>5000</v>
      </c>
      <c r="H336" s="76">
        <v>5000</v>
      </c>
      <c r="I336" s="76">
        <v>1104.83</v>
      </c>
      <c r="J336" s="76">
        <v>3711.52</v>
      </c>
      <c r="K336" s="76">
        <v>-1656.23</v>
      </c>
      <c r="L336" s="66">
        <f t="shared" si="15"/>
        <v>-1.5415999999999999E-2</v>
      </c>
      <c r="M336" s="23">
        <f t="shared" si="16"/>
        <v>0</v>
      </c>
      <c r="O336" s="65">
        <f t="shared" si="17"/>
        <v>5077.08</v>
      </c>
    </row>
    <row r="337" spans="1:15" s="46" customFormat="1" x14ac:dyDescent="0.25">
      <c r="A337" s="52" t="s">
        <v>520</v>
      </c>
      <c r="B337" s="52" t="s">
        <v>885</v>
      </c>
      <c r="C337" s="76">
        <v>11100</v>
      </c>
      <c r="D337" s="52" t="s">
        <v>7</v>
      </c>
      <c r="E337" s="52" t="s">
        <v>7</v>
      </c>
      <c r="F337" s="76">
        <v>1321.01</v>
      </c>
      <c r="G337" s="76">
        <v>10150</v>
      </c>
      <c r="H337" s="76">
        <v>10100</v>
      </c>
      <c r="I337" s="76">
        <v>15885.17</v>
      </c>
      <c r="J337" s="76">
        <v>9600.02</v>
      </c>
      <c r="K337" s="52" t="s">
        <v>7</v>
      </c>
      <c r="L337" s="66">
        <f t="shared" si="15"/>
        <v>0.13014876847290641</v>
      </c>
      <c r="M337" s="23" t="e">
        <f t="shared" si="16"/>
        <v>#VALUE!</v>
      </c>
      <c r="O337" s="65">
        <f t="shared" si="17"/>
        <v>8778.99</v>
      </c>
    </row>
    <row r="338" spans="1:15" s="46" customFormat="1" x14ac:dyDescent="0.25">
      <c r="A338" s="52" t="s">
        <v>521</v>
      </c>
      <c r="B338" s="52" t="s">
        <v>33</v>
      </c>
      <c r="C338" s="76">
        <v>1500</v>
      </c>
      <c r="D338" s="76">
        <v>1500</v>
      </c>
      <c r="E338" s="52" t="s">
        <v>7</v>
      </c>
      <c r="F338" s="76">
        <v>505.93</v>
      </c>
      <c r="G338" s="76">
        <v>1500</v>
      </c>
      <c r="H338" s="76">
        <v>1500</v>
      </c>
      <c r="I338" s="76">
        <v>378.37</v>
      </c>
      <c r="J338" s="76">
        <v>1236.48</v>
      </c>
      <c r="K338" s="76">
        <v>1404.07</v>
      </c>
      <c r="L338" s="66">
        <f t="shared" si="15"/>
        <v>0.33728666666666668</v>
      </c>
      <c r="M338" s="23">
        <f t="shared" si="16"/>
        <v>0</v>
      </c>
      <c r="O338" s="65">
        <f t="shared" si="17"/>
        <v>994.06999999999994</v>
      </c>
    </row>
    <row r="339" spans="1:15" s="46" customFormat="1" x14ac:dyDescent="0.25">
      <c r="A339" s="52" t="s">
        <v>522</v>
      </c>
      <c r="B339" s="52" t="s">
        <v>72</v>
      </c>
      <c r="C339" s="76">
        <v>1500</v>
      </c>
      <c r="D339" s="76">
        <v>1500</v>
      </c>
      <c r="E339" s="52" t="s">
        <v>7</v>
      </c>
      <c r="F339" s="76">
        <v>87.66</v>
      </c>
      <c r="G339" s="76">
        <v>1500</v>
      </c>
      <c r="H339" s="76">
        <v>2000</v>
      </c>
      <c r="I339" s="76">
        <v>2275.3200000000002</v>
      </c>
      <c r="J339" s="76">
        <v>1732.21</v>
      </c>
      <c r="K339" s="76">
        <v>1052.6400000000001</v>
      </c>
      <c r="L339" s="66">
        <f t="shared" si="15"/>
        <v>5.8439999999999999E-2</v>
      </c>
      <c r="M339" s="23">
        <f t="shared" si="16"/>
        <v>0</v>
      </c>
      <c r="O339" s="65">
        <f t="shared" si="17"/>
        <v>1912.34</v>
      </c>
    </row>
    <row r="340" spans="1:15" s="46" customFormat="1" x14ac:dyDescent="0.25">
      <c r="A340" s="52" t="s">
        <v>523</v>
      </c>
      <c r="B340" s="52" t="s">
        <v>73</v>
      </c>
      <c r="C340" s="76">
        <v>2000</v>
      </c>
      <c r="D340" s="76">
        <v>2000</v>
      </c>
      <c r="E340" s="52" t="s">
        <v>7</v>
      </c>
      <c r="F340" s="76">
        <v>863.6</v>
      </c>
      <c r="G340" s="76">
        <v>2000</v>
      </c>
      <c r="H340" s="76">
        <v>1500</v>
      </c>
      <c r="I340" s="76">
        <v>1108.4000000000001</v>
      </c>
      <c r="J340" s="76">
        <v>2268.08</v>
      </c>
      <c r="K340" s="76">
        <v>2345.65</v>
      </c>
      <c r="L340" s="66">
        <f t="shared" si="15"/>
        <v>0.43180000000000002</v>
      </c>
      <c r="M340" s="23">
        <f t="shared" si="16"/>
        <v>0</v>
      </c>
      <c r="O340" s="65">
        <f t="shared" si="17"/>
        <v>636.4</v>
      </c>
    </row>
    <row r="341" spans="1:15" s="46" customFormat="1" x14ac:dyDescent="0.25">
      <c r="A341" s="52" t="s">
        <v>524</v>
      </c>
      <c r="B341" s="52" t="s">
        <v>931</v>
      </c>
      <c r="C341" s="76">
        <v>11000</v>
      </c>
      <c r="D341" s="76">
        <v>11000</v>
      </c>
      <c r="E341" s="52" t="s">
        <v>7</v>
      </c>
      <c r="F341" s="76">
        <v>5622.29</v>
      </c>
      <c r="G341" s="76">
        <v>11000</v>
      </c>
      <c r="H341" s="76">
        <v>11000</v>
      </c>
      <c r="I341" s="76">
        <v>10282.65</v>
      </c>
      <c r="J341" s="76">
        <v>7594.69</v>
      </c>
      <c r="K341" s="76">
        <v>6351.45</v>
      </c>
      <c r="L341" s="66">
        <f t="shared" si="15"/>
        <v>0.5111172727272727</v>
      </c>
      <c r="M341" s="23">
        <f t="shared" si="16"/>
        <v>0</v>
      </c>
      <c r="O341" s="65">
        <f t="shared" si="17"/>
        <v>5377.71</v>
      </c>
    </row>
    <row r="342" spans="1:15" s="46" customFormat="1" x14ac:dyDescent="0.25">
      <c r="A342" s="52" t="s">
        <v>525</v>
      </c>
      <c r="B342" s="52" t="s">
        <v>74</v>
      </c>
      <c r="C342" s="76">
        <v>10000</v>
      </c>
      <c r="D342" s="76">
        <v>10000</v>
      </c>
      <c r="E342" s="52" t="s">
        <v>7</v>
      </c>
      <c r="F342" s="76">
        <v>6043.81</v>
      </c>
      <c r="G342" s="76">
        <v>7000</v>
      </c>
      <c r="H342" s="76">
        <v>9000</v>
      </c>
      <c r="I342" s="76">
        <v>5227.0200000000004</v>
      </c>
      <c r="J342" s="76">
        <v>4818.9799999999996</v>
      </c>
      <c r="K342" s="76">
        <v>5377.5</v>
      </c>
      <c r="L342" s="66">
        <f t="shared" si="15"/>
        <v>0.86340142857142865</v>
      </c>
      <c r="M342" s="23">
        <f t="shared" si="16"/>
        <v>3000</v>
      </c>
      <c r="O342" s="65">
        <f t="shared" si="17"/>
        <v>2956.1899999999996</v>
      </c>
    </row>
    <row r="343" spans="1:15" s="46" customFormat="1" x14ac:dyDescent="0.25">
      <c r="A343" s="52" t="s">
        <v>526</v>
      </c>
      <c r="B343" s="52" t="s">
        <v>932</v>
      </c>
      <c r="C343" s="76">
        <v>900</v>
      </c>
      <c r="D343" s="76">
        <v>900</v>
      </c>
      <c r="E343" s="52" t="s">
        <v>7</v>
      </c>
      <c r="F343" s="52" t="s">
        <v>7</v>
      </c>
      <c r="G343" s="76">
        <v>900</v>
      </c>
      <c r="H343" s="76">
        <v>600</v>
      </c>
      <c r="I343" s="52" t="s">
        <v>7</v>
      </c>
      <c r="J343" s="76">
        <v>189.85</v>
      </c>
      <c r="K343" s="52" t="s">
        <v>7</v>
      </c>
      <c r="L343" s="66" t="e">
        <f t="shared" si="15"/>
        <v>#VALUE!</v>
      </c>
      <c r="M343" s="23">
        <f t="shared" si="16"/>
        <v>0</v>
      </c>
      <c r="O343" s="65" t="e">
        <f t="shared" si="17"/>
        <v>#VALUE!</v>
      </c>
    </row>
    <row r="344" spans="1:15" s="46" customFormat="1" x14ac:dyDescent="0.25">
      <c r="A344" s="52" t="s">
        <v>527</v>
      </c>
      <c r="B344" s="52" t="s">
        <v>243</v>
      </c>
      <c r="C344" s="76">
        <v>24000</v>
      </c>
      <c r="D344" s="76">
        <v>24000</v>
      </c>
      <c r="E344" s="52" t="s">
        <v>7</v>
      </c>
      <c r="F344" s="76">
        <v>12899.05</v>
      </c>
      <c r="G344" s="76">
        <v>15000</v>
      </c>
      <c r="H344" s="76">
        <v>20000</v>
      </c>
      <c r="I344" s="76">
        <v>15641.55</v>
      </c>
      <c r="J344" s="76">
        <v>12158.1</v>
      </c>
      <c r="K344" s="76">
        <v>12015.38</v>
      </c>
      <c r="L344" s="66">
        <f t="shared" si="15"/>
        <v>0.85993666666666657</v>
      </c>
      <c r="M344" s="23">
        <f t="shared" si="16"/>
        <v>9000</v>
      </c>
      <c r="O344" s="65">
        <f t="shared" si="17"/>
        <v>7100.9500000000007</v>
      </c>
    </row>
    <row r="345" spans="1:15" s="46" customFormat="1" x14ac:dyDescent="0.25">
      <c r="A345" s="52" t="s">
        <v>1009</v>
      </c>
      <c r="B345" s="52" t="s">
        <v>335</v>
      </c>
      <c r="C345" s="52" t="s">
        <v>7</v>
      </c>
      <c r="D345" s="52" t="s">
        <v>7</v>
      </c>
      <c r="E345" s="52" t="s">
        <v>7</v>
      </c>
      <c r="F345" s="76">
        <v>944.9</v>
      </c>
      <c r="G345" s="52" t="s">
        <v>7</v>
      </c>
      <c r="H345" s="52" t="s">
        <v>7</v>
      </c>
      <c r="I345" s="52" t="s">
        <v>7</v>
      </c>
      <c r="J345" s="52" t="s">
        <v>7</v>
      </c>
      <c r="K345" s="52" t="s">
        <v>7</v>
      </c>
      <c r="L345" s="66" t="e">
        <f t="shared" si="15"/>
        <v>#VALUE!</v>
      </c>
      <c r="M345" s="23" t="e">
        <f t="shared" si="16"/>
        <v>#VALUE!</v>
      </c>
      <c r="O345" s="65" t="e">
        <f t="shared" si="17"/>
        <v>#VALUE!</v>
      </c>
    </row>
    <row r="346" spans="1:15" s="46" customFormat="1" x14ac:dyDescent="0.25">
      <c r="A346" s="52" t="s">
        <v>528</v>
      </c>
      <c r="B346" s="52" t="s">
        <v>47</v>
      </c>
      <c r="C346" s="76">
        <v>700</v>
      </c>
      <c r="D346" s="76">
        <v>700</v>
      </c>
      <c r="E346" s="52" t="s">
        <v>7</v>
      </c>
      <c r="F346" s="76">
        <v>586</v>
      </c>
      <c r="G346" s="76">
        <v>500</v>
      </c>
      <c r="H346" s="76">
        <v>1100</v>
      </c>
      <c r="I346" s="76">
        <v>417.23</v>
      </c>
      <c r="J346" s="76">
        <v>699.8</v>
      </c>
      <c r="K346" s="76">
        <v>413.42</v>
      </c>
      <c r="L346" s="66">
        <f t="shared" si="15"/>
        <v>1.1719999999999999</v>
      </c>
      <c r="M346" s="23">
        <f t="shared" si="16"/>
        <v>200</v>
      </c>
      <c r="O346" s="65">
        <f t="shared" si="17"/>
        <v>514</v>
      </c>
    </row>
    <row r="347" spans="1:15" s="46" customFormat="1" x14ac:dyDescent="0.25">
      <c r="A347" s="52" t="s">
        <v>529</v>
      </c>
      <c r="B347" s="52" t="s">
        <v>886</v>
      </c>
      <c r="C347" s="76">
        <v>800</v>
      </c>
      <c r="D347" s="76">
        <v>800</v>
      </c>
      <c r="E347" s="52" t="s">
        <v>7</v>
      </c>
      <c r="F347" s="52" t="s">
        <v>7</v>
      </c>
      <c r="G347" s="76">
        <v>800</v>
      </c>
      <c r="H347" s="76">
        <v>800</v>
      </c>
      <c r="I347" s="76">
        <v>644.41</v>
      </c>
      <c r="J347" s="76">
        <v>460.74</v>
      </c>
      <c r="K347" s="76">
        <v>753.23</v>
      </c>
      <c r="L347" s="66" t="e">
        <f t="shared" si="15"/>
        <v>#VALUE!</v>
      </c>
      <c r="M347" s="23">
        <f t="shared" si="16"/>
        <v>0</v>
      </c>
      <c r="O347" s="65" t="e">
        <f t="shared" si="17"/>
        <v>#VALUE!</v>
      </c>
    </row>
    <row r="348" spans="1:15" s="46" customFormat="1" x14ac:dyDescent="0.25">
      <c r="A348" s="52" t="s">
        <v>530</v>
      </c>
      <c r="B348" s="52" t="s">
        <v>34</v>
      </c>
      <c r="C348" s="76">
        <v>3000</v>
      </c>
      <c r="D348" s="76">
        <v>3000</v>
      </c>
      <c r="E348" s="52" t="s">
        <v>7</v>
      </c>
      <c r="F348" s="76">
        <v>2138.9899999999998</v>
      </c>
      <c r="G348" s="76">
        <v>2500</v>
      </c>
      <c r="H348" s="76">
        <v>2700</v>
      </c>
      <c r="I348" s="76">
        <v>2393.73</v>
      </c>
      <c r="J348" s="76">
        <v>2458.5700000000002</v>
      </c>
      <c r="K348" s="76">
        <v>2327.1999999999998</v>
      </c>
      <c r="L348" s="66">
        <f t="shared" si="15"/>
        <v>0.85559599999999991</v>
      </c>
      <c r="M348" s="23">
        <f t="shared" si="16"/>
        <v>500</v>
      </c>
      <c r="O348" s="65">
        <f t="shared" si="17"/>
        <v>561.01000000000022</v>
      </c>
    </row>
    <row r="349" spans="1:15" s="46" customFormat="1" x14ac:dyDescent="0.25">
      <c r="A349" s="52" t="s">
        <v>531</v>
      </c>
      <c r="B349" s="52" t="s">
        <v>933</v>
      </c>
      <c r="C349" s="76">
        <v>500</v>
      </c>
      <c r="D349" s="76">
        <v>500</v>
      </c>
      <c r="E349" s="52" t="s">
        <v>7</v>
      </c>
      <c r="F349" s="52" t="s">
        <v>7</v>
      </c>
      <c r="G349" s="76">
        <v>500</v>
      </c>
      <c r="H349" s="76">
        <v>500</v>
      </c>
      <c r="I349" s="76">
        <v>160</v>
      </c>
      <c r="J349" s="52" t="s">
        <v>7</v>
      </c>
      <c r="K349" s="52" t="s">
        <v>7</v>
      </c>
      <c r="L349" s="66" t="e">
        <f t="shared" si="15"/>
        <v>#VALUE!</v>
      </c>
      <c r="M349" s="23">
        <f t="shared" si="16"/>
        <v>0</v>
      </c>
      <c r="O349" s="65" t="e">
        <f t="shared" si="17"/>
        <v>#VALUE!</v>
      </c>
    </row>
    <row r="350" spans="1:15" s="46" customFormat="1" x14ac:dyDescent="0.25">
      <c r="A350" s="52" t="s">
        <v>532</v>
      </c>
      <c r="B350" s="52" t="s">
        <v>75</v>
      </c>
      <c r="C350" s="76">
        <v>2000</v>
      </c>
      <c r="D350" s="76">
        <v>2000</v>
      </c>
      <c r="E350" s="52" t="s">
        <v>7</v>
      </c>
      <c r="F350" s="76">
        <v>731.34</v>
      </c>
      <c r="G350" s="76">
        <v>2000</v>
      </c>
      <c r="H350" s="76">
        <v>2000</v>
      </c>
      <c r="I350" s="76">
        <v>2147.4299999999998</v>
      </c>
      <c r="J350" s="76">
        <v>1737.34</v>
      </c>
      <c r="K350" s="76">
        <v>1199.6500000000001</v>
      </c>
      <c r="L350" s="66">
        <f t="shared" si="15"/>
        <v>0.36567</v>
      </c>
      <c r="M350" s="23">
        <f t="shared" si="16"/>
        <v>0</v>
      </c>
      <c r="O350" s="65">
        <f t="shared" si="17"/>
        <v>1268.6599999999999</v>
      </c>
    </row>
    <row r="351" spans="1:15" s="46" customFormat="1" x14ac:dyDescent="0.25">
      <c r="A351" s="52" t="s">
        <v>533</v>
      </c>
      <c r="B351" s="52" t="s">
        <v>35</v>
      </c>
      <c r="C351" s="76">
        <v>4800</v>
      </c>
      <c r="D351" s="76">
        <v>4800</v>
      </c>
      <c r="E351" s="52" t="s">
        <v>7</v>
      </c>
      <c r="F351" s="76">
        <v>3914.64</v>
      </c>
      <c r="G351" s="76">
        <v>4000</v>
      </c>
      <c r="H351" s="76">
        <v>5700</v>
      </c>
      <c r="I351" s="76">
        <v>4421.1499999999996</v>
      </c>
      <c r="J351" s="76">
        <v>4267.37</v>
      </c>
      <c r="K351" s="76">
        <v>3045.27</v>
      </c>
      <c r="L351" s="66">
        <f t="shared" si="15"/>
        <v>0.97865999999999997</v>
      </c>
      <c r="M351" s="23">
        <f t="shared" si="16"/>
        <v>800</v>
      </c>
      <c r="O351" s="65">
        <f t="shared" si="17"/>
        <v>1785.3600000000001</v>
      </c>
    </row>
    <row r="352" spans="1:15" s="46" customFormat="1" x14ac:dyDescent="0.25">
      <c r="A352" s="52" t="s">
        <v>534</v>
      </c>
      <c r="B352" s="52" t="s">
        <v>914</v>
      </c>
      <c r="C352" s="76">
        <v>5700</v>
      </c>
      <c r="D352" s="76">
        <v>5871</v>
      </c>
      <c r="E352" s="52" t="s">
        <v>7</v>
      </c>
      <c r="F352" s="76">
        <v>5700</v>
      </c>
      <c r="G352" s="76">
        <v>5700</v>
      </c>
      <c r="H352" s="76">
        <v>5700</v>
      </c>
      <c r="I352" s="76">
        <v>5700</v>
      </c>
      <c r="J352" s="76">
        <v>5531.25</v>
      </c>
      <c r="K352" s="76">
        <v>5531.25</v>
      </c>
      <c r="L352" s="66">
        <f t="shared" si="15"/>
        <v>1</v>
      </c>
      <c r="M352" s="23">
        <f t="shared" si="16"/>
        <v>171</v>
      </c>
      <c r="O352" s="65">
        <f t="shared" si="17"/>
        <v>0</v>
      </c>
    </row>
    <row r="353" spans="1:15" s="46" customFormat="1" x14ac:dyDescent="0.25">
      <c r="A353" s="52" t="s">
        <v>535</v>
      </c>
      <c r="B353" s="52" t="s">
        <v>94</v>
      </c>
      <c r="C353" s="76">
        <v>15000</v>
      </c>
      <c r="D353" s="76">
        <v>15000</v>
      </c>
      <c r="E353" s="52" t="s">
        <v>7</v>
      </c>
      <c r="F353" s="76">
        <v>13622.75</v>
      </c>
      <c r="G353" s="76">
        <v>15000</v>
      </c>
      <c r="H353" s="76">
        <v>15000</v>
      </c>
      <c r="I353" s="76">
        <v>1962.76</v>
      </c>
      <c r="J353" s="76">
        <v>1942.18</v>
      </c>
      <c r="K353" s="76">
        <v>5466.32</v>
      </c>
      <c r="L353" s="66">
        <f t="shared" si="15"/>
        <v>0.90818333333333334</v>
      </c>
      <c r="M353" s="23">
        <f t="shared" si="16"/>
        <v>0</v>
      </c>
      <c r="O353" s="65">
        <f t="shared" si="17"/>
        <v>1377.25</v>
      </c>
    </row>
    <row r="354" spans="1:15" s="46" customFormat="1" x14ac:dyDescent="0.25">
      <c r="A354" s="52" t="s">
        <v>822</v>
      </c>
      <c r="B354" s="52" t="s">
        <v>94</v>
      </c>
      <c r="C354" s="76">
        <v>4750</v>
      </c>
      <c r="D354" s="76">
        <v>4750</v>
      </c>
      <c r="E354" s="52" t="s">
        <v>7</v>
      </c>
      <c r="F354" s="76">
        <v>5250</v>
      </c>
      <c r="G354" s="52" t="s">
        <v>7</v>
      </c>
      <c r="H354" s="52" t="s">
        <v>7</v>
      </c>
      <c r="I354" s="52" t="s">
        <v>7</v>
      </c>
      <c r="J354" s="52" t="s">
        <v>7</v>
      </c>
      <c r="K354" s="52" t="s">
        <v>7</v>
      </c>
      <c r="L354" s="66" t="e">
        <f t="shared" si="15"/>
        <v>#VALUE!</v>
      </c>
      <c r="M354" s="23" t="e">
        <f t="shared" si="16"/>
        <v>#VALUE!</v>
      </c>
      <c r="O354" s="65" t="e">
        <f t="shared" si="17"/>
        <v>#VALUE!</v>
      </c>
    </row>
    <row r="355" spans="1:15" s="46" customFormat="1" x14ac:dyDescent="0.25">
      <c r="A355" s="52" t="s">
        <v>823</v>
      </c>
      <c r="B355" s="52" t="s">
        <v>94</v>
      </c>
      <c r="C355" s="52" t="s">
        <v>7</v>
      </c>
      <c r="D355" s="52" t="s">
        <v>7</v>
      </c>
      <c r="E355" s="52" t="s">
        <v>7</v>
      </c>
      <c r="F355" s="52" t="s">
        <v>7</v>
      </c>
      <c r="G355" s="52" t="s">
        <v>7</v>
      </c>
      <c r="H355" s="52" t="s">
        <v>7</v>
      </c>
      <c r="I355" s="52" t="s">
        <v>7</v>
      </c>
      <c r="J355" s="76">
        <v>125</v>
      </c>
      <c r="K355" s="76">
        <v>6447.05</v>
      </c>
      <c r="L355" s="66" t="e">
        <f t="shared" si="15"/>
        <v>#VALUE!</v>
      </c>
      <c r="M355" s="23" t="e">
        <f t="shared" si="16"/>
        <v>#VALUE!</v>
      </c>
      <c r="O355" s="65" t="e">
        <f t="shared" si="17"/>
        <v>#VALUE!</v>
      </c>
    </row>
    <row r="356" spans="1:15" s="46" customFormat="1" x14ac:dyDescent="0.25">
      <c r="A356" s="52" t="s">
        <v>824</v>
      </c>
      <c r="B356" s="52" t="s">
        <v>94</v>
      </c>
      <c r="C356" s="52" t="s">
        <v>7</v>
      </c>
      <c r="D356" s="52" t="s">
        <v>7</v>
      </c>
      <c r="E356" s="52" t="s">
        <v>7</v>
      </c>
      <c r="F356" s="52" t="s">
        <v>7</v>
      </c>
      <c r="G356" s="52" t="s">
        <v>7</v>
      </c>
      <c r="H356" s="52" t="s">
        <v>7</v>
      </c>
      <c r="I356" s="52" t="s">
        <v>7</v>
      </c>
      <c r="J356" s="52" t="s">
        <v>7</v>
      </c>
      <c r="K356" s="76">
        <v>19310</v>
      </c>
      <c r="L356" s="66" t="e">
        <f t="shared" si="15"/>
        <v>#VALUE!</v>
      </c>
      <c r="M356" s="23" t="e">
        <f t="shared" si="16"/>
        <v>#VALUE!</v>
      </c>
      <c r="O356" s="65" t="e">
        <f t="shared" si="17"/>
        <v>#VALUE!</v>
      </c>
    </row>
    <row r="357" spans="1:15" s="46" customFormat="1" x14ac:dyDescent="0.25">
      <c r="A357" s="52" t="s">
        <v>825</v>
      </c>
      <c r="B357" s="52" t="s">
        <v>94</v>
      </c>
      <c r="C357" s="52" t="s">
        <v>7</v>
      </c>
      <c r="D357" s="52" t="s">
        <v>7</v>
      </c>
      <c r="E357" s="52" t="s">
        <v>7</v>
      </c>
      <c r="F357" s="52" t="s">
        <v>7</v>
      </c>
      <c r="G357" s="52" t="s">
        <v>7</v>
      </c>
      <c r="H357" s="52" t="s">
        <v>7</v>
      </c>
      <c r="I357" s="76">
        <v>10000</v>
      </c>
      <c r="J357" s="52" t="s">
        <v>7</v>
      </c>
      <c r="K357" s="52" t="s">
        <v>7</v>
      </c>
      <c r="L357" s="66" t="e">
        <f t="shared" si="15"/>
        <v>#VALUE!</v>
      </c>
      <c r="M357" s="23" t="e">
        <f t="shared" si="16"/>
        <v>#VALUE!</v>
      </c>
      <c r="O357" s="65" t="e">
        <f t="shared" si="17"/>
        <v>#VALUE!</v>
      </c>
    </row>
    <row r="358" spans="1:15" s="46" customFormat="1" x14ac:dyDescent="0.25">
      <c r="A358" s="52" t="s">
        <v>826</v>
      </c>
      <c r="B358" s="52" t="s">
        <v>94</v>
      </c>
      <c r="C358" s="52" t="s">
        <v>7</v>
      </c>
      <c r="D358" s="52" t="s">
        <v>7</v>
      </c>
      <c r="E358" s="52" t="s">
        <v>7</v>
      </c>
      <c r="F358" s="52" t="s">
        <v>7</v>
      </c>
      <c r="G358" s="76">
        <v>32617.73</v>
      </c>
      <c r="H358" s="52" t="s">
        <v>7</v>
      </c>
      <c r="I358" s="76">
        <v>60782.27</v>
      </c>
      <c r="J358" s="52" t="s">
        <v>7</v>
      </c>
      <c r="K358" s="52" t="s">
        <v>7</v>
      </c>
      <c r="L358" s="66" t="e">
        <f t="shared" si="15"/>
        <v>#VALUE!</v>
      </c>
      <c r="M358" s="23" t="e">
        <f t="shared" si="16"/>
        <v>#VALUE!</v>
      </c>
      <c r="O358" s="65" t="e">
        <f t="shared" si="17"/>
        <v>#VALUE!</v>
      </c>
    </row>
    <row r="359" spans="1:15" s="46" customFormat="1" x14ac:dyDescent="0.25">
      <c r="A359" s="52" t="s">
        <v>827</v>
      </c>
      <c r="B359" s="52" t="s">
        <v>934</v>
      </c>
      <c r="C359" s="52" t="s">
        <v>7</v>
      </c>
      <c r="D359" s="52" t="s">
        <v>7</v>
      </c>
      <c r="E359" s="52" t="s">
        <v>7</v>
      </c>
      <c r="F359" s="52" t="s">
        <v>7</v>
      </c>
      <c r="G359" s="76">
        <v>19242.810000000001</v>
      </c>
      <c r="H359" s="52" t="s">
        <v>7</v>
      </c>
      <c r="I359" s="76">
        <v>177007.19</v>
      </c>
      <c r="J359" s="52" t="s">
        <v>7</v>
      </c>
      <c r="K359" s="52" t="s">
        <v>7</v>
      </c>
      <c r="L359" s="66" t="e">
        <f t="shared" si="15"/>
        <v>#VALUE!</v>
      </c>
      <c r="M359" s="23" t="e">
        <f t="shared" si="16"/>
        <v>#VALUE!</v>
      </c>
      <c r="O359" s="65" t="e">
        <f t="shared" si="17"/>
        <v>#VALUE!</v>
      </c>
    </row>
    <row r="360" spans="1:15" s="46" customFormat="1" x14ac:dyDescent="0.25">
      <c r="A360" s="52" t="s">
        <v>536</v>
      </c>
      <c r="B360" s="52" t="s">
        <v>888</v>
      </c>
      <c r="C360" s="76">
        <v>300</v>
      </c>
      <c r="D360" s="76">
        <v>500</v>
      </c>
      <c r="E360" s="52" t="s">
        <v>7</v>
      </c>
      <c r="F360" s="76">
        <v>658.71</v>
      </c>
      <c r="G360" s="76">
        <v>300</v>
      </c>
      <c r="H360" s="76">
        <v>800</v>
      </c>
      <c r="I360" s="76">
        <v>117</v>
      </c>
      <c r="J360" s="52" t="s">
        <v>7</v>
      </c>
      <c r="K360" s="76">
        <v>147.5</v>
      </c>
      <c r="L360" s="66">
        <f t="shared" si="15"/>
        <v>2.1957</v>
      </c>
      <c r="M360" s="23">
        <f t="shared" si="16"/>
        <v>200</v>
      </c>
      <c r="O360" s="65">
        <f t="shared" si="17"/>
        <v>141.28999999999996</v>
      </c>
    </row>
    <row r="361" spans="1:15" s="46" customFormat="1" x14ac:dyDescent="0.25">
      <c r="A361" s="52" t="s">
        <v>537</v>
      </c>
      <c r="B361" s="52" t="s">
        <v>926</v>
      </c>
      <c r="C361" s="76">
        <v>95000</v>
      </c>
      <c r="D361" s="76">
        <v>95000</v>
      </c>
      <c r="E361" s="52" t="s">
        <v>7</v>
      </c>
      <c r="F361" s="76">
        <v>24967.439999999999</v>
      </c>
      <c r="G361" s="76">
        <v>95000</v>
      </c>
      <c r="H361" s="76">
        <v>95000</v>
      </c>
      <c r="I361" s="76">
        <v>22712.95</v>
      </c>
      <c r="J361" s="76">
        <v>35216.01</v>
      </c>
      <c r="K361" s="76">
        <v>27866.03</v>
      </c>
      <c r="L361" s="66">
        <f t="shared" si="15"/>
        <v>0.26281515789473681</v>
      </c>
      <c r="M361" s="23">
        <f t="shared" si="16"/>
        <v>0</v>
      </c>
      <c r="O361" s="65">
        <f t="shared" si="17"/>
        <v>70032.56</v>
      </c>
    </row>
    <row r="362" spans="1:15" s="46" customFormat="1" x14ac:dyDescent="0.25">
      <c r="A362" s="52" t="s">
        <v>538</v>
      </c>
      <c r="B362" s="52" t="s">
        <v>912</v>
      </c>
      <c r="C362" s="76">
        <v>5000</v>
      </c>
      <c r="D362" s="76">
        <v>5000</v>
      </c>
      <c r="E362" s="52" t="s">
        <v>7</v>
      </c>
      <c r="F362" s="52" t="s">
        <v>7</v>
      </c>
      <c r="G362" s="76">
        <v>5000</v>
      </c>
      <c r="H362" s="76">
        <v>3000</v>
      </c>
      <c r="I362" s="76">
        <v>33140.1</v>
      </c>
      <c r="J362" s="76">
        <v>9985.5</v>
      </c>
      <c r="K362" s="52" t="s">
        <v>7</v>
      </c>
      <c r="L362" s="66" t="e">
        <f t="shared" si="15"/>
        <v>#VALUE!</v>
      </c>
      <c r="M362" s="23">
        <f t="shared" si="16"/>
        <v>0</v>
      </c>
      <c r="O362" s="65" t="e">
        <f t="shared" si="17"/>
        <v>#VALUE!</v>
      </c>
    </row>
    <row r="363" spans="1:15" s="46" customFormat="1" x14ac:dyDescent="0.25">
      <c r="A363" s="52" t="s">
        <v>539</v>
      </c>
      <c r="B363" s="52" t="s">
        <v>891</v>
      </c>
      <c r="C363" s="76">
        <v>8500</v>
      </c>
      <c r="D363" s="76">
        <v>8500</v>
      </c>
      <c r="E363" s="52" t="s">
        <v>7</v>
      </c>
      <c r="F363" s="76">
        <v>3330.12</v>
      </c>
      <c r="G363" s="76">
        <v>8500</v>
      </c>
      <c r="H363" s="76">
        <v>8500</v>
      </c>
      <c r="I363" s="76">
        <v>8002.37</v>
      </c>
      <c r="J363" s="76">
        <v>8033.68</v>
      </c>
      <c r="K363" s="76">
        <v>7645.17</v>
      </c>
      <c r="L363" s="66">
        <f t="shared" si="15"/>
        <v>0.39177882352941173</v>
      </c>
      <c r="M363" s="23">
        <f t="shared" si="16"/>
        <v>0</v>
      </c>
      <c r="O363" s="65">
        <f t="shared" si="17"/>
        <v>5169.88</v>
      </c>
    </row>
    <row r="364" spans="1:15" s="46" customFormat="1" x14ac:dyDescent="0.25">
      <c r="A364" s="52" t="s">
        <v>540</v>
      </c>
      <c r="B364" s="52" t="s">
        <v>254</v>
      </c>
      <c r="C364" s="76">
        <v>11500</v>
      </c>
      <c r="D364" s="76">
        <v>11500</v>
      </c>
      <c r="E364" s="52" t="s">
        <v>7</v>
      </c>
      <c r="F364" s="76">
        <v>7330.48</v>
      </c>
      <c r="G364" s="76">
        <v>11500</v>
      </c>
      <c r="H364" s="76">
        <v>11500</v>
      </c>
      <c r="I364" s="76">
        <v>12493.87</v>
      </c>
      <c r="J364" s="76">
        <v>11027.79</v>
      </c>
      <c r="K364" s="76">
        <v>11805.27</v>
      </c>
      <c r="L364" s="66">
        <f t="shared" si="15"/>
        <v>0.6374330434782608</v>
      </c>
      <c r="M364" s="23">
        <f t="shared" si="16"/>
        <v>0</v>
      </c>
      <c r="O364" s="65">
        <f t="shared" si="17"/>
        <v>4169.5200000000004</v>
      </c>
    </row>
    <row r="365" spans="1:15" s="46" customFormat="1" x14ac:dyDescent="0.25">
      <c r="A365" s="52" t="s">
        <v>541</v>
      </c>
      <c r="B365" s="52" t="s">
        <v>893</v>
      </c>
      <c r="C365" s="76">
        <v>40000</v>
      </c>
      <c r="D365" s="76">
        <v>40000</v>
      </c>
      <c r="E365" s="52" t="s">
        <v>7</v>
      </c>
      <c r="F365" s="76">
        <v>23756.21</v>
      </c>
      <c r="G365" s="76">
        <v>40000</v>
      </c>
      <c r="H365" s="76">
        <v>40000</v>
      </c>
      <c r="I365" s="76">
        <v>44839.19</v>
      </c>
      <c r="J365" s="76">
        <v>50001.09</v>
      </c>
      <c r="K365" s="76">
        <v>51180.23</v>
      </c>
      <c r="L365" s="66">
        <f t="shared" si="15"/>
        <v>0.59390524999999994</v>
      </c>
      <c r="M365" s="23">
        <f t="shared" si="16"/>
        <v>0</v>
      </c>
      <c r="O365" s="65">
        <f t="shared" si="17"/>
        <v>16243.79</v>
      </c>
    </row>
    <row r="366" spans="1:15" s="46" customFormat="1" x14ac:dyDescent="0.25">
      <c r="A366" s="52" t="s">
        <v>542</v>
      </c>
      <c r="B366" s="52" t="s">
        <v>894</v>
      </c>
      <c r="C366" s="76">
        <v>6000</v>
      </c>
      <c r="D366" s="76">
        <v>6000</v>
      </c>
      <c r="E366" s="52" t="s">
        <v>7</v>
      </c>
      <c r="F366" s="76">
        <v>2883.66</v>
      </c>
      <c r="G366" s="76">
        <v>6000</v>
      </c>
      <c r="H366" s="76">
        <v>4500</v>
      </c>
      <c r="I366" s="76">
        <v>967.9</v>
      </c>
      <c r="J366" s="76">
        <v>1282.1099999999999</v>
      </c>
      <c r="K366" s="76">
        <v>5123.57</v>
      </c>
      <c r="L366" s="66">
        <f t="shared" si="15"/>
        <v>0.48060999999999998</v>
      </c>
      <c r="M366" s="23">
        <f t="shared" si="16"/>
        <v>0</v>
      </c>
      <c r="O366" s="65">
        <f t="shared" si="17"/>
        <v>1616.3400000000001</v>
      </c>
    </row>
    <row r="367" spans="1:15" s="46" customFormat="1" x14ac:dyDescent="0.25">
      <c r="A367" s="52" t="s">
        <v>543</v>
      </c>
      <c r="B367" s="52" t="s">
        <v>42</v>
      </c>
      <c r="C367" s="76">
        <v>100</v>
      </c>
      <c r="D367" s="76">
        <v>100</v>
      </c>
      <c r="E367" s="52" t="s">
        <v>7</v>
      </c>
      <c r="F367" s="52" t="s">
        <v>7</v>
      </c>
      <c r="G367" s="76">
        <v>100</v>
      </c>
      <c r="H367" s="76">
        <v>100</v>
      </c>
      <c r="I367" s="52" t="s">
        <v>7</v>
      </c>
      <c r="J367" s="52" t="s">
        <v>7</v>
      </c>
      <c r="K367" s="52" t="s">
        <v>7</v>
      </c>
      <c r="L367" s="66" t="e">
        <f t="shared" si="15"/>
        <v>#VALUE!</v>
      </c>
      <c r="M367" s="23">
        <f t="shared" si="16"/>
        <v>0</v>
      </c>
      <c r="O367" s="65" t="e">
        <f t="shared" si="17"/>
        <v>#VALUE!</v>
      </c>
    </row>
    <row r="368" spans="1:15" s="46" customFormat="1" x14ac:dyDescent="0.25">
      <c r="A368" s="52" t="s">
        <v>544</v>
      </c>
      <c r="B368" s="52" t="s">
        <v>36</v>
      </c>
      <c r="C368" s="76">
        <v>100</v>
      </c>
      <c r="D368" s="76">
        <v>100</v>
      </c>
      <c r="E368" s="52" t="s">
        <v>7</v>
      </c>
      <c r="F368" s="52" t="s">
        <v>7</v>
      </c>
      <c r="G368" s="76">
        <v>100</v>
      </c>
      <c r="H368" s="76">
        <v>200</v>
      </c>
      <c r="I368" s="76">
        <v>159</v>
      </c>
      <c r="J368" s="76">
        <v>95</v>
      </c>
      <c r="K368" s="52" t="s">
        <v>7</v>
      </c>
      <c r="L368" s="66" t="e">
        <f t="shared" si="15"/>
        <v>#VALUE!</v>
      </c>
      <c r="M368" s="23">
        <f t="shared" si="16"/>
        <v>0</v>
      </c>
      <c r="O368" s="65" t="e">
        <f t="shared" si="17"/>
        <v>#VALUE!</v>
      </c>
    </row>
    <row r="369" spans="1:15" s="46" customFormat="1" x14ac:dyDescent="0.25">
      <c r="A369" s="52" t="s">
        <v>545</v>
      </c>
      <c r="B369" s="52" t="s">
        <v>895</v>
      </c>
      <c r="C369" s="76">
        <v>800</v>
      </c>
      <c r="D369" s="76">
        <v>800</v>
      </c>
      <c r="E369" s="52" t="s">
        <v>7</v>
      </c>
      <c r="F369" s="76">
        <v>778.34</v>
      </c>
      <c r="G369" s="76">
        <v>800</v>
      </c>
      <c r="H369" s="76">
        <v>800</v>
      </c>
      <c r="I369" s="76">
        <v>1283.22</v>
      </c>
      <c r="J369" s="76">
        <v>579.51</v>
      </c>
      <c r="K369" s="76">
        <v>861.7</v>
      </c>
      <c r="L369" s="66">
        <f t="shared" si="15"/>
        <v>0.97292500000000004</v>
      </c>
      <c r="M369" s="23">
        <f t="shared" si="16"/>
        <v>0</v>
      </c>
      <c r="O369" s="65">
        <f t="shared" si="17"/>
        <v>21.659999999999968</v>
      </c>
    </row>
    <row r="370" spans="1:15" s="46" customFormat="1" x14ac:dyDescent="0.25">
      <c r="A370" s="52" t="s">
        <v>546</v>
      </c>
      <c r="B370" s="52" t="s">
        <v>907</v>
      </c>
      <c r="C370" s="76">
        <v>8570</v>
      </c>
      <c r="D370" s="76">
        <v>9427</v>
      </c>
      <c r="E370" s="52" t="s">
        <v>7</v>
      </c>
      <c r="F370" s="76">
        <v>8570</v>
      </c>
      <c r="G370" s="76">
        <v>8570</v>
      </c>
      <c r="H370" s="76">
        <v>8570</v>
      </c>
      <c r="I370" s="76">
        <v>8570</v>
      </c>
      <c r="J370" s="76">
        <v>8320</v>
      </c>
      <c r="K370" s="52" t="s">
        <v>7</v>
      </c>
      <c r="L370" s="66">
        <f t="shared" si="15"/>
        <v>1</v>
      </c>
      <c r="M370" s="23">
        <f t="shared" si="16"/>
        <v>857</v>
      </c>
      <c r="O370" s="65">
        <f t="shared" si="17"/>
        <v>0</v>
      </c>
    </row>
    <row r="371" spans="1:15" s="46" customFormat="1" x14ac:dyDescent="0.25">
      <c r="A371" s="52" t="s">
        <v>547</v>
      </c>
      <c r="B371" s="52" t="s">
        <v>37</v>
      </c>
      <c r="C371" s="76">
        <v>1000</v>
      </c>
      <c r="D371" s="76">
        <v>1000</v>
      </c>
      <c r="E371" s="52" t="s">
        <v>7</v>
      </c>
      <c r="F371" s="76">
        <v>60</v>
      </c>
      <c r="G371" s="76">
        <v>1000</v>
      </c>
      <c r="H371" s="76">
        <v>1000</v>
      </c>
      <c r="I371" s="76">
        <v>960</v>
      </c>
      <c r="J371" s="76">
        <v>60</v>
      </c>
      <c r="K371" s="76">
        <v>320.67</v>
      </c>
      <c r="L371" s="66">
        <f t="shared" si="15"/>
        <v>0.06</v>
      </c>
      <c r="M371" s="23">
        <f t="shared" si="16"/>
        <v>0</v>
      </c>
      <c r="O371" s="65">
        <f t="shared" si="17"/>
        <v>940</v>
      </c>
    </row>
    <row r="372" spans="1:15" s="46" customFormat="1" x14ac:dyDescent="0.25">
      <c r="A372" s="52" t="s">
        <v>548</v>
      </c>
      <c r="B372" s="52" t="s">
        <v>64</v>
      </c>
      <c r="C372" s="76">
        <v>500</v>
      </c>
      <c r="D372" s="76">
        <v>500</v>
      </c>
      <c r="E372" s="52" t="s">
        <v>7</v>
      </c>
      <c r="F372" s="76">
        <v>336.34</v>
      </c>
      <c r="G372" s="76">
        <v>500</v>
      </c>
      <c r="H372" s="76">
        <v>500</v>
      </c>
      <c r="I372" s="76">
        <v>566.78</v>
      </c>
      <c r="J372" s="76">
        <v>574.76</v>
      </c>
      <c r="K372" s="76">
        <v>569.58000000000004</v>
      </c>
      <c r="L372" s="66">
        <f t="shared" si="15"/>
        <v>0.67267999999999994</v>
      </c>
      <c r="M372" s="23">
        <f t="shared" si="16"/>
        <v>0</v>
      </c>
      <c r="O372" s="65">
        <f t="shared" si="17"/>
        <v>163.66000000000003</v>
      </c>
    </row>
    <row r="373" spans="1:15" s="46" customFormat="1" x14ac:dyDescent="0.25">
      <c r="A373" s="52" t="s">
        <v>549</v>
      </c>
      <c r="B373" s="52" t="s">
        <v>896</v>
      </c>
      <c r="C373" s="76">
        <v>20000</v>
      </c>
      <c r="D373" s="76">
        <v>20000</v>
      </c>
      <c r="E373" s="52" t="s">
        <v>7</v>
      </c>
      <c r="F373" s="76">
        <v>19352.5</v>
      </c>
      <c r="G373" s="76">
        <v>20000</v>
      </c>
      <c r="H373" s="76">
        <v>20000</v>
      </c>
      <c r="I373" s="76">
        <v>16472.5</v>
      </c>
      <c r="J373" s="76">
        <v>20591.25</v>
      </c>
      <c r="K373" s="76">
        <v>20979</v>
      </c>
      <c r="L373" s="66">
        <f t="shared" si="15"/>
        <v>0.96762499999999996</v>
      </c>
      <c r="M373" s="23">
        <f t="shared" si="16"/>
        <v>0</v>
      </c>
      <c r="O373" s="65">
        <f t="shared" si="17"/>
        <v>647.5</v>
      </c>
    </row>
    <row r="374" spans="1:15" s="46" customFormat="1" x14ac:dyDescent="0.25">
      <c r="A374" s="52" t="s">
        <v>550</v>
      </c>
      <c r="B374" s="52" t="s">
        <v>1011</v>
      </c>
      <c r="C374" s="76">
        <v>1500</v>
      </c>
      <c r="D374" s="76">
        <v>2000</v>
      </c>
      <c r="E374" s="52" t="s">
        <v>7</v>
      </c>
      <c r="F374" s="76">
        <v>1611.65</v>
      </c>
      <c r="G374" s="76">
        <v>1500</v>
      </c>
      <c r="H374" s="76">
        <v>2400</v>
      </c>
      <c r="I374" s="76">
        <v>1805.69</v>
      </c>
      <c r="J374" s="76">
        <v>1006.96</v>
      </c>
      <c r="K374" s="76">
        <v>1115</v>
      </c>
      <c r="L374" s="66">
        <f t="shared" si="15"/>
        <v>1.0744333333333334</v>
      </c>
      <c r="M374" s="23">
        <f t="shared" si="16"/>
        <v>500</v>
      </c>
      <c r="O374" s="65">
        <f t="shared" si="17"/>
        <v>788.34999999999991</v>
      </c>
    </row>
    <row r="375" spans="1:15" s="46" customFormat="1" x14ac:dyDescent="0.25">
      <c r="A375" s="52" t="s">
        <v>551</v>
      </c>
      <c r="B375" s="52" t="s">
        <v>60</v>
      </c>
      <c r="C375" s="76">
        <v>13000</v>
      </c>
      <c r="D375" s="76">
        <v>10000</v>
      </c>
      <c r="E375" s="52" t="s">
        <v>7</v>
      </c>
      <c r="F375" s="76">
        <v>7148.85</v>
      </c>
      <c r="G375" s="76">
        <v>13000</v>
      </c>
      <c r="H375" s="76">
        <v>13000</v>
      </c>
      <c r="I375" s="76">
        <v>6635.6</v>
      </c>
      <c r="J375" s="76">
        <v>8870.6</v>
      </c>
      <c r="K375" s="76">
        <v>7715.6</v>
      </c>
      <c r="L375" s="66">
        <f t="shared" si="15"/>
        <v>0.54991153846153851</v>
      </c>
      <c r="M375" s="23">
        <f t="shared" si="16"/>
        <v>-3000</v>
      </c>
      <c r="O375" s="65">
        <f t="shared" si="17"/>
        <v>5851.15</v>
      </c>
    </row>
    <row r="376" spans="1:15" s="46" customFormat="1" x14ac:dyDescent="0.25">
      <c r="A376" s="52" t="s">
        <v>552</v>
      </c>
      <c r="B376" s="52" t="s">
        <v>49</v>
      </c>
      <c r="C376" s="52" t="s">
        <v>7</v>
      </c>
      <c r="D376" s="52" t="s">
        <v>7</v>
      </c>
      <c r="E376" s="52" t="s">
        <v>7</v>
      </c>
      <c r="F376" s="52" t="s">
        <v>7</v>
      </c>
      <c r="G376" s="52" t="s">
        <v>7</v>
      </c>
      <c r="H376" s="52" t="s">
        <v>7</v>
      </c>
      <c r="I376" s="52" t="s">
        <v>7</v>
      </c>
      <c r="J376" s="52" t="s">
        <v>7</v>
      </c>
      <c r="K376" s="76">
        <v>2171</v>
      </c>
      <c r="L376" s="66" t="e">
        <f t="shared" si="15"/>
        <v>#VALUE!</v>
      </c>
      <c r="M376" s="23" t="e">
        <f t="shared" si="16"/>
        <v>#VALUE!</v>
      </c>
      <c r="O376" s="65" t="e">
        <f t="shared" si="17"/>
        <v>#VALUE!</v>
      </c>
    </row>
    <row r="377" spans="1:15" s="46" customFormat="1" x14ac:dyDescent="0.25">
      <c r="A377" s="52" t="s">
        <v>553</v>
      </c>
      <c r="B377" s="52" t="s">
        <v>39</v>
      </c>
      <c r="C377" s="76">
        <v>4500</v>
      </c>
      <c r="D377" s="76">
        <v>4500</v>
      </c>
      <c r="E377" s="52" t="s">
        <v>7</v>
      </c>
      <c r="F377" s="76">
        <v>30.58</v>
      </c>
      <c r="G377" s="76">
        <v>4500</v>
      </c>
      <c r="H377" s="76">
        <v>2500</v>
      </c>
      <c r="I377" s="76">
        <v>1458.02</v>
      </c>
      <c r="J377" s="76">
        <v>5501.11</v>
      </c>
      <c r="K377" s="76">
        <v>204.75</v>
      </c>
      <c r="L377" s="66">
        <f t="shared" si="15"/>
        <v>6.7955555555555556E-3</v>
      </c>
      <c r="M377" s="23">
        <f t="shared" si="16"/>
        <v>0</v>
      </c>
      <c r="O377" s="65">
        <f t="shared" si="17"/>
        <v>2469.42</v>
      </c>
    </row>
    <row r="378" spans="1:15" s="46" customFormat="1" x14ac:dyDescent="0.25">
      <c r="A378" s="52" t="s">
        <v>554</v>
      </c>
      <c r="B378" s="52" t="s">
        <v>76</v>
      </c>
      <c r="C378" s="76">
        <v>100</v>
      </c>
      <c r="D378" s="76">
        <v>1000</v>
      </c>
      <c r="E378" s="52" t="s">
        <v>7</v>
      </c>
      <c r="F378" s="52" t="s">
        <v>7</v>
      </c>
      <c r="G378" s="76">
        <v>100</v>
      </c>
      <c r="H378" s="76">
        <v>100</v>
      </c>
      <c r="I378" s="76">
        <v>586.54999999999995</v>
      </c>
      <c r="J378" s="52" t="s">
        <v>7</v>
      </c>
      <c r="K378" s="52" t="s">
        <v>7</v>
      </c>
      <c r="L378" s="66" t="e">
        <f t="shared" si="15"/>
        <v>#VALUE!</v>
      </c>
      <c r="M378" s="23">
        <f t="shared" si="16"/>
        <v>900</v>
      </c>
      <c r="O378" s="65" t="e">
        <f t="shared" si="17"/>
        <v>#VALUE!</v>
      </c>
    </row>
    <row r="379" spans="1:15" s="46" customFormat="1" x14ac:dyDescent="0.25">
      <c r="A379" s="52" t="s">
        <v>555</v>
      </c>
      <c r="B379" s="52" t="s">
        <v>935</v>
      </c>
      <c r="C379" s="76">
        <v>8000</v>
      </c>
      <c r="D379" s="76">
        <v>8000</v>
      </c>
      <c r="E379" s="52" t="s">
        <v>7</v>
      </c>
      <c r="F379" s="76">
        <v>2754.33</v>
      </c>
      <c r="G379" s="76">
        <v>8000</v>
      </c>
      <c r="H379" s="76">
        <v>8000</v>
      </c>
      <c r="I379" s="76">
        <v>7647.05</v>
      </c>
      <c r="J379" s="76">
        <v>4120.12</v>
      </c>
      <c r="K379" s="76">
        <v>3495.89</v>
      </c>
      <c r="L379" s="66">
        <f t="shared" si="15"/>
        <v>0.34429124999999999</v>
      </c>
      <c r="M379" s="23">
        <f t="shared" si="16"/>
        <v>0</v>
      </c>
      <c r="O379" s="65">
        <f t="shared" si="17"/>
        <v>5245.67</v>
      </c>
    </row>
    <row r="380" spans="1:15" s="46" customFormat="1" x14ac:dyDescent="0.25">
      <c r="A380" s="52" t="s">
        <v>556</v>
      </c>
      <c r="B380" s="52" t="s">
        <v>77</v>
      </c>
      <c r="C380" s="76">
        <v>30000</v>
      </c>
      <c r="D380" s="76">
        <v>30000</v>
      </c>
      <c r="E380" s="52" t="s">
        <v>7</v>
      </c>
      <c r="F380" s="76">
        <v>15442</v>
      </c>
      <c r="G380" s="76">
        <v>30000</v>
      </c>
      <c r="H380" s="76">
        <v>25000</v>
      </c>
      <c r="I380" s="76">
        <v>7773.31</v>
      </c>
      <c r="J380" s="76">
        <v>14440.94</v>
      </c>
      <c r="K380" s="76">
        <v>14851.38</v>
      </c>
      <c r="L380" s="66">
        <f t="shared" si="15"/>
        <v>0.51473333333333338</v>
      </c>
      <c r="M380" s="23">
        <f t="shared" si="16"/>
        <v>0</v>
      </c>
      <c r="O380" s="65">
        <f t="shared" si="17"/>
        <v>9558</v>
      </c>
    </row>
    <row r="381" spans="1:15" s="46" customFormat="1" x14ac:dyDescent="0.25">
      <c r="A381" s="52" t="s">
        <v>557</v>
      </c>
      <c r="B381" s="52" t="s">
        <v>78</v>
      </c>
      <c r="C381" s="76">
        <v>10000</v>
      </c>
      <c r="D381" s="76">
        <v>10000</v>
      </c>
      <c r="E381" s="52" t="s">
        <v>7</v>
      </c>
      <c r="F381" s="76">
        <v>1718.39</v>
      </c>
      <c r="G381" s="76">
        <v>10000</v>
      </c>
      <c r="H381" s="76">
        <v>10000</v>
      </c>
      <c r="I381" s="76">
        <v>11182.95</v>
      </c>
      <c r="J381" s="76">
        <v>3489.66</v>
      </c>
      <c r="K381" s="76">
        <v>1132.3900000000001</v>
      </c>
      <c r="L381" s="66">
        <f t="shared" si="15"/>
        <v>0.17183900000000002</v>
      </c>
      <c r="M381" s="23">
        <f t="shared" si="16"/>
        <v>0</v>
      </c>
      <c r="O381" s="65">
        <f t="shared" si="17"/>
        <v>8281.61</v>
      </c>
    </row>
    <row r="382" spans="1:15" s="46" customFormat="1" x14ac:dyDescent="0.25">
      <c r="A382" s="52" t="s">
        <v>558</v>
      </c>
      <c r="B382" s="52" t="s">
        <v>79</v>
      </c>
      <c r="C382" s="76">
        <v>42000</v>
      </c>
      <c r="D382" s="76">
        <v>40000</v>
      </c>
      <c r="E382" s="52" t="s">
        <v>7</v>
      </c>
      <c r="F382" s="76">
        <v>4756.07</v>
      </c>
      <c r="G382" s="76">
        <v>42000</v>
      </c>
      <c r="H382" s="76">
        <v>25000</v>
      </c>
      <c r="I382" s="76">
        <v>18522.990000000002</v>
      </c>
      <c r="J382" s="76">
        <v>8767.0300000000007</v>
      </c>
      <c r="K382" s="76">
        <v>14473.39</v>
      </c>
      <c r="L382" s="66">
        <f t="shared" si="15"/>
        <v>0.1132397619047619</v>
      </c>
      <c r="M382" s="23">
        <f t="shared" si="16"/>
        <v>-2000</v>
      </c>
      <c r="O382" s="65">
        <f t="shared" si="17"/>
        <v>20243.93</v>
      </c>
    </row>
    <row r="383" spans="1:15" s="46" customFormat="1" x14ac:dyDescent="0.25">
      <c r="A383" s="52" t="s">
        <v>559</v>
      </c>
      <c r="B383" s="52" t="s">
        <v>936</v>
      </c>
      <c r="C383" s="76">
        <v>12000</v>
      </c>
      <c r="D383" s="76">
        <v>12000</v>
      </c>
      <c r="E383" s="52" t="s">
        <v>7</v>
      </c>
      <c r="F383" s="76">
        <v>527.95000000000005</v>
      </c>
      <c r="G383" s="76">
        <v>10000</v>
      </c>
      <c r="H383" s="76">
        <v>10000</v>
      </c>
      <c r="I383" s="76">
        <v>13237.45</v>
      </c>
      <c r="J383" s="76">
        <v>1120.3900000000001</v>
      </c>
      <c r="K383" s="76">
        <v>1985.68</v>
      </c>
      <c r="L383" s="66">
        <f t="shared" si="15"/>
        <v>5.2795000000000002E-2</v>
      </c>
      <c r="M383" s="23">
        <f t="shared" si="16"/>
        <v>2000</v>
      </c>
      <c r="O383" s="65">
        <f t="shared" si="17"/>
        <v>9472.0499999999993</v>
      </c>
    </row>
    <row r="384" spans="1:15" s="46" customFormat="1" x14ac:dyDescent="0.25">
      <c r="A384" s="52" t="s">
        <v>560</v>
      </c>
      <c r="B384" s="52" t="s">
        <v>80</v>
      </c>
      <c r="C384" s="76">
        <v>35000</v>
      </c>
      <c r="D384" s="52" t="s">
        <v>7</v>
      </c>
      <c r="E384" s="52" t="s">
        <v>7</v>
      </c>
      <c r="F384" s="52" t="s">
        <v>7</v>
      </c>
      <c r="G384" s="76">
        <v>35000</v>
      </c>
      <c r="H384" s="76">
        <v>35000</v>
      </c>
      <c r="I384" s="52" t="s">
        <v>7</v>
      </c>
      <c r="J384" s="52" t="s">
        <v>7</v>
      </c>
      <c r="K384" s="52" t="s">
        <v>7</v>
      </c>
      <c r="L384" s="66" t="e">
        <f t="shared" si="15"/>
        <v>#VALUE!</v>
      </c>
      <c r="M384" s="23" t="e">
        <f t="shared" si="16"/>
        <v>#VALUE!</v>
      </c>
      <c r="O384" s="65" t="e">
        <f t="shared" si="17"/>
        <v>#VALUE!</v>
      </c>
    </row>
    <row r="385" spans="1:15" s="46" customFormat="1" x14ac:dyDescent="0.25">
      <c r="A385" s="52" t="s">
        <v>561</v>
      </c>
      <c r="B385" s="52" t="s">
        <v>81</v>
      </c>
      <c r="C385" s="76">
        <v>8000</v>
      </c>
      <c r="D385" s="76">
        <v>7000</v>
      </c>
      <c r="E385" s="52" t="s">
        <v>7</v>
      </c>
      <c r="F385" s="76">
        <v>6236.42</v>
      </c>
      <c r="G385" s="76">
        <v>5000</v>
      </c>
      <c r="H385" s="76">
        <v>9300</v>
      </c>
      <c r="I385" s="76">
        <v>3771.11</v>
      </c>
      <c r="J385" s="76">
        <v>1711.15</v>
      </c>
      <c r="K385" s="76">
        <v>2336.71</v>
      </c>
      <c r="L385" s="66">
        <f t="shared" si="15"/>
        <v>1.2472840000000001</v>
      </c>
      <c r="M385" s="23">
        <f t="shared" si="16"/>
        <v>2000</v>
      </c>
      <c r="O385" s="65">
        <f t="shared" si="17"/>
        <v>3063.58</v>
      </c>
    </row>
    <row r="386" spans="1:15" s="46" customFormat="1" x14ac:dyDescent="0.25">
      <c r="A386" s="52" t="s">
        <v>562</v>
      </c>
      <c r="B386" s="52" t="s">
        <v>53</v>
      </c>
      <c r="C386" s="76">
        <v>10000</v>
      </c>
      <c r="D386" s="76">
        <v>10000</v>
      </c>
      <c r="E386" s="52" t="s">
        <v>7</v>
      </c>
      <c r="F386" s="52" t="s">
        <v>7</v>
      </c>
      <c r="G386" s="76">
        <v>10000</v>
      </c>
      <c r="H386" s="76">
        <v>8000</v>
      </c>
      <c r="I386" s="76">
        <v>4900</v>
      </c>
      <c r="J386" s="76">
        <v>8380</v>
      </c>
      <c r="K386" s="76">
        <v>4525</v>
      </c>
      <c r="L386" s="66" t="e">
        <f t="shared" si="15"/>
        <v>#VALUE!</v>
      </c>
      <c r="M386" s="23">
        <f t="shared" si="16"/>
        <v>0</v>
      </c>
      <c r="O386" s="65" t="e">
        <f t="shared" si="17"/>
        <v>#VALUE!</v>
      </c>
    </row>
    <row r="387" spans="1:15" s="46" customFormat="1" x14ac:dyDescent="0.25">
      <c r="A387" s="52" t="s">
        <v>563</v>
      </c>
      <c r="B387" s="52" t="s">
        <v>82</v>
      </c>
      <c r="C387" s="76">
        <v>6000</v>
      </c>
      <c r="D387" s="76">
        <v>6000</v>
      </c>
      <c r="E387" s="52" t="s">
        <v>7</v>
      </c>
      <c r="F387" s="76">
        <v>4617.87</v>
      </c>
      <c r="G387" s="76">
        <v>5000</v>
      </c>
      <c r="H387" s="76">
        <v>5000</v>
      </c>
      <c r="I387" s="76">
        <v>4753.38</v>
      </c>
      <c r="J387" s="76">
        <v>3768.13</v>
      </c>
      <c r="K387" s="76">
        <v>5697.81</v>
      </c>
      <c r="L387" s="66">
        <f t="shared" si="15"/>
        <v>0.92357400000000001</v>
      </c>
      <c r="M387" s="23">
        <f t="shared" si="16"/>
        <v>1000</v>
      </c>
      <c r="O387" s="65">
        <f t="shared" si="17"/>
        <v>382.13000000000011</v>
      </c>
    </row>
    <row r="388" spans="1:15" s="46" customFormat="1" x14ac:dyDescent="0.25">
      <c r="A388" s="52" t="s">
        <v>564</v>
      </c>
      <c r="B388" s="52" t="s">
        <v>909</v>
      </c>
      <c r="C388" s="76">
        <v>11000</v>
      </c>
      <c r="D388" s="76">
        <v>11000</v>
      </c>
      <c r="E388" s="52" t="s">
        <v>7</v>
      </c>
      <c r="F388" s="76">
        <v>3690.48</v>
      </c>
      <c r="G388" s="76">
        <v>11000</v>
      </c>
      <c r="H388" s="76">
        <v>11000</v>
      </c>
      <c r="I388" s="76">
        <v>9363.91</v>
      </c>
      <c r="J388" s="76">
        <v>7608.15</v>
      </c>
      <c r="K388" s="76">
        <v>10245.549999999999</v>
      </c>
      <c r="L388" s="66">
        <f t="shared" si="15"/>
        <v>0.33549818181818181</v>
      </c>
      <c r="M388" s="23">
        <f t="shared" si="16"/>
        <v>0</v>
      </c>
      <c r="O388" s="65">
        <f t="shared" si="17"/>
        <v>7309.52</v>
      </c>
    </row>
    <row r="389" spans="1:15" s="46" customFormat="1" x14ac:dyDescent="0.25">
      <c r="A389" s="52" t="s">
        <v>565</v>
      </c>
      <c r="B389" s="52" t="s">
        <v>40</v>
      </c>
      <c r="C389" s="76">
        <v>10000</v>
      </c>
      <c r="D389" s="76">
        <v>10000</v>
      </c>
      <c r="E389" s="52" t="s">
        <v>7</v>
      </c>
      <c r="F389" s="76">
        <v>4175.32</v>
      </c>
      <c r="G389" s="76">
        <v>10000</v>
      </c>
      <c r="H389" s="76">
        <v>10000</v>
      </c>
      <c r="I389" s="76">
        <v>7122.9</v>
      </c>
      <c r="J389" s="76">
        <v>935.53</v>
      </c>
      <c r="K389" s="76">
        <v>4399.9399999999996</v>
      </c>
      <c r="L389" s="66">
        <f t="shared" ref="L389:L452" si="18">F389/G389</f>
        <v>0.41753199999999996</v>
      </c>
      <c r="M389" s="23">
        <f t="shared" ref="M389:M452" si="19">D389-G389</f>
        <v>0</v>
      </c>
      <c r="O389" s="65">
        <f t="shared" ref="O389:O452" si="20">H389-F389</f>
        <v>5824.68</v>
      </c>
    </row>
    <row r="390" spans="1:15" s="46" customFormat="1" x14ac:dyDescent="0.25">
      <c r="A390" s="52" t="s">
        <v>566</v>
      </c>
      <c r="B390" s="52" t="s">
        <v>923</v>
      </c>
      <c r="C390" s="76">
        <v>2500</v>
      </c>
      <c r="D390" s="76">
        <v>2500</v>
      </c>
      <c r="E390" s="52" t="s">
        <v>7</v>
      </c>
      <c r="F390" s="52" t="s">
        <v>7</v>
      </c>
      <c r="G390" s="76">
        <v>2500</v>
      </c>
      <c r="H390" s="76">
        <v>2500</v>
      </c>
      <c r="I390" s="52" t="s">
        <v>7</v>
      </c>
      <c r="J390" s="76">
        <v>1196.93</v>
      </c>
      <c r="K390" s="76">
        <v>440</v>
      </c>
      <c r="L390" s="66" t="e">
        <f t="shared" si="18"/>
        <v>#VALUE!</v>
      </c>
      <c r="M390" s="23">
        <f t="shared" si="19"/>
        <v>0</v>
      </c>
      <c r="O390" s="65" t="e">
        <f t="shared" si="20"/>
        <v>#VALUE!</v>
      </c>
    </row>
    <row r="391" spans="1:15" s="46" customFormat="1" x14ac:dyDescent="0.25">
      <c r="A391" s="52" t="s">
        <v>567</v>
      </c>
      <c r="B391" s="52" t="s">
        <v>83</v>
      </c>
      <c r="C391" s="76">
        <v>3000</v>
      </c>
      <c r="D391" s="52" t="s">
        <v>7</v>
      </c>
      <c r="E391" s="52" t="s">
        <v>7</v>
      </c>
      <c r="F391" s="52" t="s">
        <v>7</v>
      </c>
      <c r="G391" s="76">
        <v>3000</v>
      </c>
      <c r="H391" s="76">
        <v>3000</v>
      </c>
      <c r="I391" s="52" t="s">
        <v>7</v>
      </c>
      <c r="J391" s="52" t="s">
        <v>7</v>
      </c>
      <c r="K391" s="76">
        <v>144.03</v>
      </c>
      <c r="L391" s="66" t="e">
        <f t="shared" si="18"/>
        <v>#VALUE!</v>
      </c>
      <c r="M391" s="23" t="e">
        <f t="shared" si="19"/>
        <v>#VALUE!</v>
      </c>
      <c r="O391" s="65" t="e">
        <f t="shared" si="20"/>
        <v>#VALUE!</v>
      </c>
    </row>
    <row r="392" spans="1:15" s="46" customFormat="1" x14ac:dyDescent="0.25">
      <c r="A392" s="52" t="s">
        <v>568</v>
      </c>
      <c r="B392" s="52" t="s">
        <v>84</v>
      </c>
      <c r="C392" s="76">
        <v>24000</v>
      </c>
      <c r="D392" s="76">
        <v>25000</v>
      </c>
      <c r="E392" s="52" t="s">
        <v>7</v>
      </c>
      <c r="F392" s="76">
        <v>17034.91</v>
      </c>
      <c r="G392" s="76">
        <v>15000</v>
      </c>
      <c r="H392" s="76">
        <v>25000</v>
      </c>
      <c r="I392" s="76">
        <v>28581.37</v>
      </c>
      <c r="J392" s="76">
        <v>9824.24</v>
      </c>
      <c r="K392" s="76">
        <v>8509.61</v>
      </c>
      <c r="L392" s="66">
        <f t="shared" si="18"/>
        <v>1.1356606666666667</v>
      </c>
      <c r="M392" s="23">
        <f t="shared" si="19"/>
        <v>10000</v>
      </c>
      <c r="O392" s="65">
        <f t="shared" si="20"/>
        <v>7965.09</v>
      </c>
    </row>
    <row r="393" spans="1:15" s="46" customFormat="1" x14ac:dyDescent="0.25">
      <c r="A393" s="52" t="s">
        <v>569</v>
      </c>
      <c r="B393" s="52" t="s">
        <v>85</v>
      </c>
      <c r="C393" s="76">
        <v>3600</v>
      </c>
      <c r="D393" s="76">
        <v>3600</v>
      </c>
      <c r="E393" s="52" t="s">
        <v>7</v>
      </c>
      <c r="F393" s="76">
        <v>1479.4</v>
      </c>
      <c r="G393" s="76">
        <v>3000</v>
      </c>
      <c r="H393" s="76">
        <v>3000</v>
      </c>
      <c r="I393" s="76">
        <v>3175</v>
      </c>
      <c r="J393" s="76">
        <v>1642.2</v>
      </c>
      <c r="K393" s="76">
        <v>2190.33</v>
      </c>
      <c r="L393" s="66">
        <f t="shared" si="18"/>
        <v>0.49313333333333337</v>
      </c>
      <c r="M393" s="23">
        <f t="shared" si="19"/>
        <v>600</v>
      </c>
      <c r="O393" s="65">
        <f t="shared" si="20"/>
        <v>1520.6</v>
      </c>
    </row>
    <row r="394" spans="1:15" s="46" customFormat="1" x14ac:dyDescent="0.25">
      <c r="A394" s="52" t="s">
        <v>570</v>
      </c>
      <c r="B394" s="52" t="s">
        <v>900</v>
      </c>
      <c r="C394" s="76">
        <v>11000</v>
      </c>
      <c r="D394" s="76">
        <v>11000</v>
      </c>
      <c r="E394" s="52" t="s">
        <v>7</v>
      </c>
      <c r="F394" s="52" t="s">
        <v>7</v>
      </c>
      <c r="G394" s="76">
        <v>11000</v>
      </c>
      <c r="H394" s="76">
        <v>8000</v>
      </c>
      <c r="I394" s="76">
        <v>5414.5</v>
      </c>
      <c r="J394" s="76">
        <v>8087.99</v>
      </c>
      <c r="K394" s="76">
        <v>9213.1299999999992</v>
      </c>
      <c r="L394" s="66" t="e">
        <f t="shared" si="18"/>
        <v>#VALUE!</v>
      </c>
      <c r="M394" s="23">
        <f t="shared" si="19"/>
        <v>0</v>
      </c>
      <c r="O394" s="65" t="e">
        <f t="shared" si="20"/>
        <v>#VALUE!</v>
      </c>
    </row>
    <row r="395" spans="1:15" s="46" customFormat="1" x14ac:dyDescent="0.25">
      <c r="A395" s="52" t="s">
        <v>571</v>
      </c>
      <c r="B395" s="52" t="s">
        <v>89</v>
      </c>
      <c r="C395" s="76">
        <v>1700</v>
      </c>
      <c r="D395" s="76">
        <v>1700</v>
      </c>
      <c r="E395" s="52" t="s">
        <v>7</v>
      </c>
      <c r="F395" s="76">
        <v>490.02</v>
      </c>
      <c r="G395" s="76">
        <v>1700</v>
      </c>
      <c r="H395" s="76">
        <v>1700</v>
      </c>
      <c r="I395" s="76">
        <v>1610.02</v>
      </c>
      <c r="J395" s="76">
        <v>1833.1</v>
      </c>
      <c r="K395" s="76">
        <v>15223.93</v>
      </c>
      <c r="L395" s="66">
        <f t="shared" si="18"/>
        <v>0.28824705882352941</v>
      </c>
      <c r="M395" s="23">
        <f t="shared" si="19"/>
        <v>0</v>
      </c>
      <c r="O395" s="65">
        <f t="shared" si="20"/>
        <v>1209.98</v>
      </c>
    </row>
    <row r="396" spans="1:15" s="46" customFormat="1" x14ac:dyDescent="0.25">
      <c r="A396" s="52" t="s">
        <v>572</v>
      </c>
      <c r="B396" s="52" t="s">
        <v>88</v>
      </c>
      <c r="C396" s="76">
        <v>35000</v>
      </c>
      <c r="D396" s="76">
        <v>35000</v>
      </c>
      <c r="E396" s="52" t="s">
        <v>7</v>
      </c>
      <c r="F396" s="52" t="s">
        <v>7</v>
      </c>
      <c r="G396" s="76">
        <v>35000</v>
      </c>
      <c r="H396" s="76">
        <v>35000</v>
      </c>
      <c r="I396" s="52" t="s">
        <v>7</v>
      </c>
      <c r="J396" s="76">
        <v>682093.72</v>
      </c>
      <c r="K396" s="76">
        <v>633361.35</v>
      </c>
      <c r="L396" s="66" t="e">
        <f t="shared" si="18"/>
        <v>#VALUE!</v>
      </c>
      <c r="M396" s="23">
        <f t="shared" si="19"/>
        <v>0</v>
      </c>
      <c r="O396" s="65" t="e">
        <f t="shared" si="20"/>
        <v>#VALUE!</v>
      </c>
    </row>
    <row r="397" spans="1:15" s="46" customFormat="1" x14ac:dyDescent="0.25">
      <c r="A397" s="52" t="s">
        <v>573</v>
      </c>
      <c r="B397" s="52" t="s">
        <v>313</v>
      </c>
      <c r="C397" s="76">
        <v>62000</v>
      </c>
      <c r="D397" s="52" t="s">
        <v>7</v>
      </c>
      <c r="E397" s="52" t="s">
        <v>7</v>
      </c>
      <c r="F397" s="52" t="s">
        <v>7</v>
      </c>
      <c r="G397" s="76">
        <v>62000</v>
      </c>
      <c r="H397" s="76">
        <v>62000</v>
      </c>
      <c r="I397" s="76">
        <v>27139.99</v>
      </c>
      <c r="J397" s="52" t="s">
        <v>7</v>
      </c>
      <c r="K397" s="52" t="s">
        <v>7</v>
      </c>
      <c r="L397" s="66" t="e">
        <f t="shared" si="18"/>
        <v>#VALUE!</v>
      </c>
      <c r="M397" s="23" t="e">
        <f t="shared" si="19"/>
        <v>#VALUE!</v>
      </c>
      <c r="O397" s="65" t="e">
        <f t="shared" si="20"/>
        <v>#VALUE!</v>
      </c>
    </row>
    <row r="398" spans="1:15" s="46" customFormat="1" x14ac:dyDescent="0.25">
      <c r="A398" s="52" t="s">
        <v>574</v>
      </c>
      <c r="B398" s="52" t="s">
        <v>41</v>
      </c>
      <c r="C398" s="52" t="s">
        <v>7</v>
      </c>
      <c r="D398" s="52" t="s">
        <v>7</v>
      </c>
      <c r="E398" s="52" t="s">
        <v>7</v>
      </c>
      <c r="F398" s="76">
        <v>2517.4</v>
      </c>
      <c r="G398" s="52" t="s">
        <v>7</v>
      </c>
      <c r="H398" s="52" t="s">
        <v>7</v>
      </c>
      <c r="I398" s="76">
        <v>200</v>
      </c>
      <c r="J398" s="76">
        <v>2231.83</v>
      </c>
      <c r="K398" s="52" t="s">
        <v>7</v>
      </c>
      <c r="L398" s="66" t="e">
        <f t="shared" si="18"/>
        <v>#VALUE!</v>
      </c>
      <c r="M398" s="23" t="e">
        <f t="shared" si="19"/>
        <v>#VALUE!</v>
      </c>
      <c r="O398" s="65" t="e">
        <f t="shared" si="20"/>
        <v>#VALUE!</v>
      </c>
    </row>
    <row r="399" spans="1:15" s="46" customFormat="1" x14ac:dyDescent="0.25">
      <c r="A399" s="52" t="s">
        <v>575</v>
      </c>
      <c r="B399" s="52" t="s">
        <v>268</v>
      </c>
      <c r="C399" s="76">
        <v>71000</v>
      </c>
      <c r="D399" s="76">
        <v>35000</v>
      </c>
      <c r="E399" s="52" t="s">
        <v>7</v>
      </c>
      <c r="F399" s="52" t="s">
        <v>7</v>
      </c>
      <c r="G399" s="76">
        <v>71000</v>
      </c>
      <c r="H399" s="76">
        <v>71000</v>
      </c>
      <c r="I399" s="76">
        <v>26347.8</v>
      </c>
      <c r="J399" s="76">
        <v>5474.64</v>
      </c>
      <c r="K399" s="52" t="s">
        <v>7</v>
      </c>
      <c r="L399" s="66" t="e">
        <f t="shared" si="18"/>
        <v>#VALUE!</v>
      </c>
      <c r="M399" s="23">
        <f t="shared" si="19"/>
        <v>-36000</v>
      </c>
      <c r="O399" s="65" t="e">
        <f t="shared" si="20"/>
        <v>#VALUE!</v>
      </c>
    </row>
    <row r="400" spans="1:15" s="46" customFormat="1" x14ac:dyDescent="0.25">
      <c r="A400" s="52" t="s">
        <v>967</v>
      </c>
      <c r="B400" s="52" t="s">
        <v>968</v>
      </c>
      <c r="C400" s="52" t="s">
        <v>7</v>
      </c>
      <c r="D400" s="52" t="s">
        <v>7</v>
      </c>
      <c r="E400" s="52" t="s">
        <v>7</v>
      </c>
      <c r="F400" s="76">
        <v>36564</v>
      </c>
      <c r="G400" s="52" t="s">
        <v>7</v>
      </c>
      <c r="H400" s="52" t="s">
        <v>7</v>
      </c>
      <c r="I400" s="52" t="s">
        <v>7</v>
      </c>
      <c r="J400" s="52" t="s">
        <v>7</v>
      </c>
      <c r="K400" s="52" t="s">
        <v>7</v>
      </c>
      <c r="L400" s="66" t="e">
        <f t="shared" si="18"/>
        <v>#VALUE!</v>
      </c>
      <c r="M400" s="23" t="e">
        <f t="shared" si="19"/>
        <v>#VALUE!</v>
      </c>
      <c r="O400" s="65" t="e">
        <f t="shared" si="20"/>
        <v>#VALUE!</v>
      </c>
    </row>
    <row r="401" spans="1:15" s="46" customFormat="1" x14ac:dyDescent="0.25">
      <c r="A401" s="52" t="s">
        <v>576</v>
      </c>
      <c r="B401" s="52" t="s">
        <v>52</v>
      </c>
      <c r="C401" s="76">
        <v>12000</v>
      </c>
      <c r="D401" s="76">
        <v>12000</v>
      </c>
      <c r="E401" s="52" t="s">
        <v>7</v>
      </c>
      <c r="F401" s="76">
        <v>9122.9599999999991</v>
      </c>
      <c r="G401" s="76">
        <v>10000</v>
      </c>
      <c r="H401" s="76">
        <v>13500</v>
      </c>
      <c r="I401" s="76">
        <v>9415.84</v>
      </c>
      <c r="J401" s="76">
        <v>8461.35</v>
      </c>
      <c r="K401" s="76">
        <v>8209.36</v>
      </c>
      <c r="L401" s="66">
        <f t="shared" si="18"/>
        <v>0.91229599999999988</v>
      </c>
      <c r="M401" s="23">
        <f t="shared" si="19"/>
        <v>2000</v>
      </c>
      <c r="O401" s="65">
        <f t="shared" si="20"/>
        <v>4377.0400000000009</v>
      </c>
    </row>
    <row r="402" spans="1:15" s="46" customFormat="1" x14ac:dyDescent="0.25">
      <c r="A402" s="52" t="s">
        <v>577</v>
      </c>
      <c r="B402" s="52" t="s">
        <v>86</v>
      </c>
      <c r="C402" s="76">
        <v>25000</v>
      </c>
      <c r="D402" s="76">
        <v>25000</v>
      </c>
      <c r="E402" s="52" t="s">
        <v>7</v>
      </c>
      <c r="F402" s="76">
        <v>36576.730000000003</v>
      </c>
      <c r="G402" s="76">
        <v>13000</v>
      </c>
      <c r="H402" s="76">
        <v>35000</v>
      </c>
      <c r="I402" s="76">
        <v>15717.26</v>
      </c>
      <c r="J402" s="76">
        <v>8225.85</v>
      </c>
      <c r="K402" s="76">
        <v>5537.7</v>
      </c>
      <c r="L402" s="66">
        <f t="shared" si="18"/>
        <v>2.8135946153846154</v>
      </c>
      <c r="M402" s="23">
        <f t="shared" si="19"/>
        <v>12000</v>
      </c>
      <c r="O402" s="65">
        <f t="shared" si="20"/>
        <v>-1576.7300000000032</v>
      </c>
    </row>
    <row r="403" spans="1:15" s="46" customFormat="1" x14ac:dyDescent="0.25">
      <c r="A403" s="52" t="s">
        <v>578</v>
      </c>
      <c r="B403" s="52" t="s">
        <v>87</v>
      </c>
      <c r="C403" s="76">
        <v>2500</v>
      </c>
      <c r="D403" s="76">
        <v>55000</v>
      </c>
      <c r="E403" s="52" t="s">
        <v>7</v>
      </c>
      <c r="F403" s="52" t="s">
        <v>7</v>
      </c>
      <c r="G403" s="76">
        <v>2500</v>
      </c>
      <c r="H403" s="76">
        <v>2500</v>
      </c>
      <c r="I403" s="52" t="s">
        <v>7</v>
      </c>
      <c r="J403" s="52" t="s">
        <v>7</v>
      </c>
      <c r="K403" s="52" t="s">
        <v>7</v>
      </c>
      <c r="L403" s="66" t="e">
        <f t="shared" si="18"/>
        <v>#VALUE!</v>
      </c>
      <c r="M403" s="23">
        <f t="shared" si="19"/>
        <v>52500</v>
      </c>
      <c r="O403" s="65" t="e">
        <f t="shared" si="20"/>
        <v>#VALUE!</v>
      </c>
    </row>
    <row r="404" spans="1:15" s="46" customFormat="1" x14ac:dyDescent="0.25">
      <c r="A404" s="52" t="s">
        <v>579</v>
      </c>
      <c r="B404" s="52" t="s">
        <v>879</v>
      </c>
      <c r="C404" s="76">
        <v>27746</v>
      </c>
      <c r="D404" s="52" t="s">
        <v>7</v>
      </c>
      <c r="E404" s="52" t="s">
        <v>7</v>
      </c>
      <c r="F404" s="76">
        <v>34475.99</v>
      </c>
      <c r="G404" s="76">
        <v>44105</v>
      </c>
      <c r="H404" s="76">
        <v>26425</v>
      </c>
      <c r="I404" s="76">
        <v>30575.09</v>
      </c>
      <c r="J404" s="76">
        <v>29563.81</v>
      </c>
      <c r="K404" s="76">
        <v>27423.9</v>
      </c>
      <c r="L404" s="71">
        <f t="shared" si="18"/>
        <v>0.78167985489173564</v>
      </c>
      <c r="M404" s="70" t="e">
        <f t="shared" si="19"/>
        <v>#VALUE!</v>
      </c>
      <c r="N404" s="72"/>
      <c r="O404" s="73">
        <f t="shared" si="20"/>
        <v>-8050.989999999998</v>
      </c>
    </row>
    <row r="405" spans="1:15" s="46" customFormat="1" x14ac:dyDescent="0.25">
      <c r="A405" s="52" t="s">
        <v>580</v>
      </c>
      <c r="B405" s="52" t="s">
        <v>880</v>
      </c>
      <c r="C405" s="76">
        <v>124992</v>
      </c>
      <c r="D405" s="76">
        <v>124992</v>
      </c>
      <c r="E405" s="52" t="s">
        <v>7</v>
      </c>
      <c r="F405" s="76">
        <v>52595.29</v>
      </c>
      <c r="G405" s="76">
        <v>131959</v>
      </c>
      <c r="H405" s="76">
        <v>119127</v>
      </c>
      <c r="I405" s="76">
        <v>94732.38</v>
      </c>
      <c r="J405" s="76">
        <v>84552.26</v>
      </c>
      <c r="K405" s="76">
        <v>105815.46</v>
      </c>
      <c r="L405" s="66">
        <f t="shared" si="18"/>
        <v>0.39857296584545199</v>
      </c>
      <c r="M405" s="23">
        <f t="shared" si="19"/>
        <v>-6967</v>
      </c>
      <c r="O405" s="65">
        <f t="shared" si="20"/>
        <v>66531.709999999992</v>
      </c>
    </row>
    <row r="406" spans="1:15" s="46" customFormat="1" x14ac:dyDescent="0.25">
      <c r="A406" s="52" t="s">
        <v>581</v>
      </c>
      <c r="B406" s="52" t="s">
        <v>27</v>
      </c>
      <c r="C406" s="76">
        <v>1704</v>
      </c>
      <c r="D406" s="76">
        <v>1704</v>
      </c>
      <c r="E406" s="52" t="s">
        <v>7</v>
      </c>
      <c r="F406" s="76">
        <v>231.3</v>
      </c>
      <c r="G406" s="76">
        <v>1704</v>
      </c>
      <c r="H406" s="76">
        <v>1704</v>
      </c>
      <c r="I406" s="76">
        <v>620.39</v>
      </c>
      <c r="J406" s="76">
        <v>2559.6799999999998</v>
      </c>
      <c r="K406" s="76">
        <v>878.29</v>
      </c>
      <c r="L406" s="66">
        <f t="shared" si="18"/>
        <v>0.13573943661971832</v>
      </c>
      <c r="M406" s="23">
        <f t="shared" si="19"/>
        <v>0</v>
      </c>
      <c r="O406" s="65">
        <f t="shared" si="20"/>
        <v>1472.7</v>
      </c>
    </row>
    <row r="407" spans="1:15" s="46" customFormat="1" x14ac:dyDescent="0.25">
      <c r="A407" s="52" t="s">
        <v>582</v>
      </c>
      <c r="B407" s="52" t="s">
        <v>28</v>
      </c>
      <c r="C407" s="76">
        <v>735</v>
      </c>
      <c r="D407" s="76">
        <v>693</v>
      </c>
      <c r="E407" s="52" t="s">
        <v>7</v>
      </c>
      <c r="F407" s="76">
        <v>1085</v>
      </c>
      <c r="G407" s="76">
        <v>1813</v>
      </c>
      <c r="H407" s="76">
        <v>1085</v>
      </c>
      <c r="I407" s="76">
        <v>859.4</v>
      </c>
      <c r="J407" s="76">
        <v>737.2</v>
      </c>
      <c r="K407" s="76">
        <v>745.8</v>
      </c>
      <c r="L407" s="74">
        <f t="shared" si="18"/>
        <v>0.59845559845559848</v>
      </c>
      <c r="M407" s="69">
        <f t="shared" si="19"/>
        <v>-1120</v>
      </c>
      <c r="N407" s="51"/>
      <c r="O407" s="75">
        <f t="shared" si="20"/>
        <v>0</v>
      </c>
    </row>
    <row r="408" spans="1:15" s="46" customFormat="1" x14ac:dyDescent="0.25">
      <c r="A408" s="52" t="s">
        <v>583</v>
      </c>
      <c r="B408" s="52" t="s">
        <v>881</v>
      </c>
      <c r="C408" s="76">
        <v>16192</v>
      </c>
      <c r="D408" s="76">
        <v>13776</v>
      </c>
      <c r="E408" s="52" t="s">
        <v>7</v>
      </c>
      <c r="F408" s="76">
        <v>9544.14</v>
      </c>
      <c r="G408" s="76">
        <v>18767</v>
      </c>
      <c r="H408" s="76">
        <v>15411</v>
      </c>
      <c r="I408" s="76">
        <v>13063.08</v>
      </c>
      <c r="J408" s="76">
        <v>8831.66</v>
      </c>
      <c r="K408" s="76">
        <v>17141.03</v>
      </c>
      <c r="L408" s="66">
        <f t="shared" si="18"/>
        <v>0.50855970586668087</v>
      </c>
      <c r="M408" s="23">
        <f t="shared" si="19"/>
        <v>-4991</v>
      </c>
      <c r="O408" s="65">
        <f t="shared" si="20"/>
        <v>5866.8600000000006</v>
      </c>
    </row>
    <row r="409" spans="1:15" s="46" customFormat="1" x14ac:dyDescent="0.25">
      <c r="A409" s="52" t="s">
        <v>584</v>
      </c>
      <c r="B409" s="52" t="s">
        <v>29</v>
      </c>
      <c r="C409" s="76">
        <v>9253</v>
      </c>
      <c r="D409" s="76">
        <v>7530</v>
      </c>
      <c r="E409" s="52" t="s">
        <v>7</v>
      </c>
      <c r="F409" s="76">
        <v>5274.07</v>
      </c>
      <c r="G409" s="76">
        <v>10482</v>
      </c>
      <c r="H409" s="76">
        <v>8819</v>
      </c>
      <c r="I409" s="76">
        <v>7238.07</v>
      </c>
      <c r="J409" s="76">
        <v>6765.21</v>
      </c>
      <c r="K409" s="76">
        <v>7971.39</v>
      </c>
      <c r="L409" s="66">
        <f t="shared" si="18"/>
        <v>0.50315493226483488</v>
      </c>
      <c r="M409" s="23">
        <f t="shared" si="19"/>
        <v>-2952</v>
      </c>
      <c r="O409" s="65">
        <f t="shared" si="20"/>
        <v>3544.9300000000003</v>
      </c>
    </row>
    <row r="410" spans="1:15" s="46" customFormat="1" x14ac:dyDescent="0.25">
      <c r="A410" s="52" t="s">
        <v>585</v>
      </c>
      <c r="B410" s="52" t="s">
        <v>30</v>
      </c>
      <c r="C410" s="76">
        <v>2164</v>
      </c>
      <c r="D410" s="76">
        <v>1761</v>
      </c>
      <c r="E410" s="52" t="s">
        <v>7</v>
      </c>
      <c r="F410" s="76">
        <v>1233.5</v>
      </c>
      <c r="G410" s="76">
        <v>2452</v>
      </c>
      <c r="H410" s="76">
        <v>2062</v>
      </c>
      <c r="I410" s="76">
        <v>1693.09</v>
      </c>
      <c r="J410" s="76">
        <v>1582.19</v>
      </c>
      <c r="K410" s="76">
        <v>1864.33</v>
      </c>
      <c r="L410" s="66">
        <f t="shared" si="18"/>
        <v>0.50305872756933112</v>
      </c>
      <c r="M410" s="23">
        <f t="shared" si="19"/>
        <v>-691</v>
      </c>
      <c r="O410" s="65">
        <f t="shared" si="20"/>
        <v>828.5</v>
      </c>
    </row>
    <row r="411" spans="1:15" s="46" customFormat="1" x14ac:dyDescent="0.25">
      <c r="A411" s="52" t="s">
        <v>586</v>
      </c>
      <c r="B411" s="52" t="s">
        <v>46</v>
      </c>
      <c r="C411" s="52" t="s">
        <v>7</v>
      </c>
      <c r="D411" s="52" t="s">
        <v>7</v>
      </c>
      <c r="E411" s="52" t="s">
        <v>7</v>
      </c>
      <c r="F411" s="52" t="s">
        <v>7</v>
      </c>
      <c r="G411" s="52" t="s">
        <v>7</v>
      </c>
      <c r="H411" s="52" t="s">
        <v>7</v>
      </c>
      <c r="I411" s="52" t="s">
        <v>7</v>
      </c>
      <c r="J411" s="76">
        <v>175</v>
      </c>
      <c r="K411" s="76">
        <v>2100</v>
      </c>
      <c r="L411" s="66" t="e">
        <f t="shared" si="18"/>
        <v>#VALUE!</v>
      </c>
      <c r="M411" s="23" t="e">
        <f t="shared" si="19"/>
        <v>#VALUE!</v>
      </c>
      <c r="O411" s="65" t="e">
        <f t="shared" si="20"/>
        <v>#VALUE!</v>
      </c>
    </row>
    <row r="412" spans="1:15" s="46" customFormat="1" x14ac:dyDescent="0.25">
      <c r="A412" s="52" t="s">
        <v>587</v>
      </c>
      <c r="B412" s="52" t="s">
        <v>882</v>
      </c>
      <c r="C412" s="76">
        <v>844</v>
      </c>
      <c r="D412" s="76">
        <v>756</v>
      </c>
      <c r="E412" s="52" t="s">
        <v>7</v>
      </c>
      <c r="F412" s="76">
        <v>154.85</v>
      </c>
      <c r="G412" s="76">
        <v>844</v>
      </c>
      <c r="H412" s="76">
        <v>844</v>
      </c>
      <c r="I412" s="76">
        <v>764.01</v>
      </c>
      <c r="J412" s="76">
        <v>338.42</v>
      </c>
      <c r="K412" s="76">
        <v>30.18</v>
      </c>
      <c r="L412" s="66">
        <f t="shared" si="18"/>
        <v>0.18347156398104264</v>
      </c>
      <c r="M412" s="23">
        <f t="shared" si="19"/>
        <v>-88</v>
      </c>
      <c r="O412" s="65">
        <f t="shared" si="20"/>
        <v>689.15</v>
      </c>
    </row>
    <row r="413" spans="1:15" s="46" customFormat="1" x14ac:dyDescent="0.25">
      <c r="A413" s="52" t="s">
        <v>588</v>
      </c>
      <c r="B413" s="52" t="s">
        <v>31</v>
      </c>
      <c r="C413" s="76">
        <v>29299</v>
      </c>
      <c r="D413" s="76">
        <v>24359</v>
      </c>
      <c r="E413" s="52" t="s">
        <v>7</v>
      </c>
      <c r="F413" s="76">
        <v>17771.400000000001</v>
      </c>
      <c r="G413" s="76">
        <v>45257</v>
      </c>
      <c r="H413" s="76">
        <v>26646</v>
      </c>
      <c r="I413" s="76">
        <v>27774.14</v>
      </c>
      <c r="J413" s="76">
        <v>26629.56</v>
      </c>
      <c r="K413" s="76">
        <v>43637.56</v>
      </c>
      <c r="L413" s="66">
        <f t="shared" si="18"/>
        <v>0.39267737587555518</v>
      </c>
      <c r="M413" s="23">
        <f t="shared" si="19"/>
        <v>-20898</v>
      </c>
      <c r="O413" s="65">
        <f t="shared" si="20"/>
        <v>8874.5999999999985</v>
      </c>
    </row>
    <row r="414" spans="1:15" s="46" customFormat="1" x14ac:dyDescent="0.25">
      <c r="A414" s="52" t="s">
        <v>589</v>
      </c>
      <c r="B414" s="52" t="s">
        <v>884</v>
      </c>
      <c r="C414" s="76">
        <v>3197</v>
      </c>
      <c r="D414" s="76">
        <v>2362</v>
      </c>
      <c r="E414" s="52" t="s">
        <v>7</v>
      </c>
      <c r="F414" s="76">
        <v>3343</v>
      </c>
      <c r="G414" s="76">
        <v>3343</v>
      </c>
      <c r="H414" s="76">
        <v>3343</v>
      </c>
      <c r="I414" s="76">
        <v>2133</v>
      </c>
      <c r="J414" s="76">
        <v>2733</v>
      </c>
      <c r="K414" s="52" t="s">
        <v>7</v>
      </c>
      <c r="L414" s="71">
        <f t="shared" si="18"/>
        <v>1</v>
      </c>
      <c r="M414" s="70">
        <f t="shared" si="19"/>
        <v>-981</v>
      </c>
      <c r="N414" s="72"/>
      <c r="O414" s="73">
        <f t="shared" si="20"/>
        <v>0</v>
      </c>
    </row>
    <row r="415" spans="1:15" s="46" customFormat="1" x14ac:dyDescent="0.25">
      <c r="A415" s="52" t="s">
        <v>590</v>
      </c>
      <c r="B415" s="52" t="s">
        <v>32</v>
      </c>
      <c r="C415" s="76">
        <v>302</v>
      </c>
      <c r="D415" s="76">
        <v>270</v>
      </c>
      <c r="E415" s="52" t="s">
        <v>7</v>
      </c>
      <c r="F415" s="76">
        <v>302</v>
      </c>
      <c r="G415" s="76">
        <v>302</v>
      </c>
      <c r="H415" s="76">
        <v>302</v>
      </c>
      <c r="I415" s="76">
        <v>270</v>
      </c>
      <c r="J415" s="76">
        <v>281.98</v>
      </c>
      <c r="K415" s="52" t="s">
        <v>7</v>
      </c>
      <c r="L415" s="66">
        <f t="shared" si="18"/>
        <v>1</v>
      </c>
      <c r="M415" s="23">
        <f t="shared" si="19"/>
        <v>-32</v>
      </c>
      <c r="O415" s="65">
        <f t="shared" si="20"/>
        <v>0</v>
      </c>
    </row>
    <row r="416" spans="1:15" s="46" customFormat="1" x14ac:dyDescent="0.25">
      <c r="A416" s="52" t="s">
        <v>591</v>
      </c>
      <c r="B416" s="52" t="s">
        <v>885</v>
      </c>
      <c r="C416" s="76">
        <v>3350</v>
      </c>
      <c r="D416" s="52" t="s">
        <v>7</v>
      </c>
      <c r="E416" s="52" t="s">
        <v>7</v>
      </c>
      <c r="F416" s="76">
        <v>478.94</v>
      </c>
      <c r="G416" s="76">
        <v>3350</v>
      </c>
      <c r="H416" s="76">
        <v>3350</v>
      </c>
      <c r="I416" s="76">
        <v>5221.04</v>
      </c>
      <c r="J416" s="76">
        <v>3349.99</v>
      </c>
      <c r="K416" s="52" t="s">
        <v>7</v>
      </c>
      <c r="L416" s="66">
        <f t="shared" si="18"/>
        <v>0.14296716417910449</v>
      </c>
      <c r="M416" s="23" t="e">
        <f t="shared" si="19"/>
        <v>#VALUE!</v>
      </c>
      <c r="O416" s="65">
        <f t="shared" si="20"/>
        <v>2871.06</v>
      </c>
    </row>
    <row r="417" spans="1:15" s="46" customFormat="1" x14ac:dyDescent="0.25">
      <c r="A417" s="52" t="s">
        <v>592</v>
      </c>
      <c r="B417" s="52" t="s">
        <v>33</v>
      </c>
      <c r="C417" s="76">
        <v>300</v>
      </c>
      <c r="D417" s="76">
        <v>300</v>
      </c>
      <c r="E417" s="52" t="s">
        <v>7</v>
      </c>
      <c r="F417" s="76">
        <v>241.32</v>
      </c>
      <c r="G417" s="76">
        <v>300</v>
      </c>
      <c r="H417" s="76">
        <v>300</v>
      </c>
      <c r="I417" s="76">
        <v>128.68</v>
      </c>
      <c r="J417" s="76">
        <v>260.45999999999998</v>
      </c>
      <c r="K417" s="76">
        <v>131.04</v>
      </c>
      <c r="L417" s="66">
        <f t="shared" si="18"/>
        <v>0.8044</v>
      </c>
      <c r="M417" s="23">
        <f t="shared" si="19"/>
        <v>0</v>
      </c>
      <c r="O417" s="65">
        <f t="shared" si="20"/>
        <v>58.680000000000007</v>
      </c>
    </row>
    <row r="418" spans="1:15" s="46" customFormat="1" x14ac:dyDescent="0.25">
      <c r="A418" s="52" t="s">
        <v>593</v>
      </c>
      <c r="B418" s="52" t="s">
        <v>72</v>
      </c>
      <c r="C418" s="76">
        <v>15000</v>
      </c>
      <c r="D418" s="76">
        <v>15000</v>
      </c>
      <c r="E418" s="52" t="s">
        <v>7</v>
      </c>
      <c r="F418" s="76">
        <v>12240</v>
      </c>
      <c r="G418" s="76">
        <v>12000</v>
      </c>
      <c r="H418" s="76">
        <v>18000</v>
      </c>
      <c r="I418" s="76">
        <v>1173.73</v>
      </c>
      <c r="J418" s="76">
        <v>9072</v>
      </c>
      <c r="K418" s="76">
        <v>10793.56</v>
      </c>
      <c r="L418" s="66">
        <f t="shared" si="18"/>
        <v>1.02</v>
      </c>
      <c r="M418" s="23">
        <f t="shared" si="19"/>
        <v>3000</v>
      </c>
      <c r="O418" s="65">
        <f t="shared" si="20"/>
        <v>5760</v>
      </c>
    </row>
    <row r="419" spans="1:15" s="46" customFormat="1" x14ac:dyDescent="0.25">
      <c r="A419" s="52" t="s">
        <v>594</v>
      </c>
      <c r="B419" s="52" t="s">
        <v>243</v>
      </c>
      <c r="C419" s="76">
        <v>3500</v>
      </c>
      <c r="D419" s="76">
        <v>3500</v>
      </c>
      <c r="E419" s="52" t="s">
        <v>7</v>
      </c>
      <c r="F419" s="76">
        <v>1388.24</v>
      </c>
      <c r="G419" s="76">
        <v>2000</v>
      </c>
      <c r="H419" s="76">
        <v>2200</v>
      </c>
      <c r="I419" s="76">
        <v>1683.09</v>
      </c>
      <c r="J419" s="76">
        <v>1048.58</v>
      </c>
      <c r="K419" s="76">
        <v>1405.17</v>
      </c>
      <c r="L419" s="66">
        <f t="shared" si="18"/>
        <v>0.69411999999999996</v>
      </c>
      <c r="M419" s="23">
        <f t="shared" si="19"/>
        <v>1500</v>
      </c>
      <c r="O419" s="65">
        <f t="shared" si="20"/>
        <v>811.76</v>
      </c>
    </row>
    <row r="420" spans="1:15" s="46" customFormat="1" x14ac:dyDescent="0.25">
      <c r="A420" s="52" t="s">
        <v>595</v>
      </c>
      <c r="B420" s="52" t="s">
        <v>47</v>
      </c>
      <c r="C420" s="76">
        <v>150</v>
      </c>
      <c r="D420" s="76">
        <v>150</v>
      </c>
      <c r="E420" s="52" t="s">
        <v>7</v>
      </c>
      <c r="F420" s="76">
        <v>22.98</v>
      </c>
      <c r="G420" s="76">
        <v>150</v>
      </c>
      <c r="H420" s="76">
        <v>150</v>
      </c>
      <c r="I420" s="76">
        <v>158.12</v>
      </c>
      <c r="J420" s="76">
        <v>94.67</v>
      </c>
      <c r="K420" s="76">
        <v>113.14</v>
      </c>
      <c r="L420" s="66">
        <f t="shared" si="18"/>
        <v>0.1532</v>
      </c>
      <c r="M420" s="23">
        <f t="shared" si="19"/>
        <v>0</v>
      </c>
      <c r="O420" s="65">
        <f t="shared" si="20"/>
        <v>127.02</v>
      </c>
    </row>
    <row r="421" spans="1:15" s="46" customFormat="1" x14ac:dyDescent="0.25">
      <c r="A421" s="52" t="s">
        <v>596</v>
      </c>
      <c r="B421" s="52" t="s">
        <v>90</v>
      </c>
      <c r="C421" s="76">
        <v>15000</v>
      </c>
      <c r="D421" s="76">
        <v>15000</v>
      </c>
      <c r="E421" s="52" t="s">
        <v>7</v>
      </c>
      <c r="F421" s="76">
        <v>9543</v>
      </c>
      <c r="G421" s="76">
        <v>12500</v>
      </c>
      <c r="H421" s="76">
        <v>14400</v>
      </c>
      <c r="I421" s="76">
        <v>13566.28</v>
      </c>
      <c r="J421" s="76">
        <v>12341.03</v>
      </c>
      <c r="K421" s="76">
        <v>10817.84</v>
      </c>
      <c r="L421" s="66">
        <f t="shared" si="18"/>
        <v>0.76344000000000001</v>
      </c>
      <c r="M421" s="23">
        <f t="shared" si="19"/>
        <v>2500</v>
      </c>
      <c r="O421" s="65">
        <f t="shared" si="20"/>
        <v>4857</v>
      </c>
    </row>
    <row r="422" spans="1:15" s="46" customFormat="1" x14ac:dyDescent="0.25">
      <c r="A422" s="52" t="s">
        <v>597</v>
      </c>
      <c r="B422" s="52" t="s">
        <v>886</v>
      </c>
      <c r="C422" s="76">
        <v>150</v>
      </c>
      <c r="D422" s="76">
        <v>150</v>
      </c>
      <c r="E422" s="52" t="s">
        <v>7</v>
      </c>
      <c r="F422" s="76">
        <v>132.07</v>
      </c>
      <c r="G422" s="76">
        <v>150</v>
      </c>
      <c r="H422" s="76">
        <v>150</v>
      </c>
      <c r="I422" s="52" t="s">
        <v>7</v>
      </c>
      <c r="J422" s="76">
        <v>117.54</v>
      </c>
      <c r="K422" s="76">
        <v>89.95</v>
      </c>
      <c r="L422" s="66">
        <f t="shared" si="18"/>
        <v>0.88046666666666662</v>
      </c>
      <c r="M422" s="23">
        <f t="shared" si="19"/>
        <v>0</v>
      </c>
      <c r="O422" s="65">
        <f t="shared" si="20"/>
        <v>17.930000000000007</v>
      </c>
    </row>
    <row r="423" spans="1:15" s="46" customFormat="1" x14ac:dyDescent="0.25">
      <c r="A423" s="52" t="s">
        <v>598</v>
      </c>
      <c r="B423" s="52" t="s">
        <v>34</v>
      </c>
      <c r="C423" s="76">
        <v>1500</v>
      </c>
      <c r="D423" s="76">
        <v>1500</v>
      </c>
      <c r="E423" s="52" t="s">
        <v>7</v>
      </c>
      <c r="F423" s="76">
        <v>1012.85</v>
      </c>
      <c r="G423" s="76">
        <v>1350</v>
      </c>
      <c r="H423" s="76">
        <v>1350</v>
      </c>
      <c r="I423" s="76">
        <v>193.99</v>
      </c>
      <c r="J423" s="76">
        <v>692.84</v>
      </c>
      <c r="K423" s="76">
        <v>275.83999999999997</v>
      </c>
      <c r="L423" s="66">
        <f t="shared" si="18"/>
        <v>0.75025925925925929</v>
      </c>
      <c r="M423" s="23">
        <f t="shared" si="19"/>
        <v>150</v>
      </c>
      <c r="O423" s="65">
        <f t="shared" si="20"/>
        <v>337.15</v>
      </c>
    </row>
    <row r="424" spans="1:15" s="46" customFormat="1" x14ac:dyDescent="0.25">
      <c r="A424" s="52" t="s">
        <v>599</v>
      </c>
      <c r="B424" s="52" t="s">
        <v>75</v>
      </c>
      <c r="C424" s="76">
        <v>300</v>
      </c>
      <c r="D424" s="76">
        <v>300</v>
      </c>
      <c r="E424" s="52" t="s">
        <v>7</v>
      </c>
      <c r="F424" s="52" t="s">
        <v>7</v>
      </c>
      <c r="G424" s="76">
        <v>300</v>
      </c>
      <c r="H424" s="76">
        <v>300</v>
      </c>
      <c r="I424" s="52" t="s">
        <v>7</v>
      </c>
      <c r="J424" s="76">
        <v>114.74</v>
      </c>
      <c r="K424" s="76">
        <v>196.51</v>
      </c>
      <c r="L424" s="66" t="e">
        <f t="shared" si="18"/>
        <v>#VALUE!</v>
      </c>
      <c r="M424" s="23">
        <f t="shared" si="19"/>
        <v>0</v>
      </c>
      <c r="O424" s="65" t="e">
        <f t="shared" si="20"/>
        <v>#VALUE!</v>
      </c>
    </row>
    <row r="425" spans="1:15" s="46" customFormat="1" x14ac:dyDescent="0.25">
      <c r="A425" s="52" t="s">
        <v>600</v>
      </c>
      <c r="B425" s="52" t="s">
        <v>35</v>
      </c>
      <c r="C425" s="76">
        <v>1800</v>
      </c>
      <c r="D425" s="76">
        <v>1800</v>
      </c>
      <c r="E425" s="52" t="s">
        <v>7</v>
      </c>
      <c r="F425" s="76">
        <v>928.58</v>
      </c>
      <c r="G425" s="76">
        <v>1500</v>
      </c>
      <c r="H425" s="76">
        <v>1500</v>
      </c>
      <c r="I425" s="76">
        <v>1536.66</v>
      </c>
      <c r="J425" s="76">
        <v>1336.08</v>
      </c>
      <c r="K425" s="76">
        <v>1926.5</v>
      </c>
      <c r="L425" s="66">
        <f t="shared" si="18"/>
        <v>0.61905333333333334</v>
      </c>
      <c r="M425" s="23">
        <f t="shared" si="19"/>
        <v>300</v>
      </c>
      <c r="O425" s="65">
        <f t="shared" si="20"/>
        <v>571.41999999999996</v>
      </c>
    </row>
    <row r="426" spans="1:15" s="46" customFormat="1" x14ac:dyDescent="0.25">
      <c r="A426" s="52" t="s">
        <v>601</v>
      </c>
      <c r="B426" s="52" t="s">
        <v>914</v>
      </c>
      <c r="C426" s="76">
        <v>3090</v>
      </c>
      <c r="D426" s="76">
        <v>3090</v>
      </c>
      <c r="E426" s="52" t="s">
        <v>7</v>
      </c>
      <c r="F426" s="76">
        <v>3090</v>
      </c>
      <c r="G426" s="76">
        <v>3090</v>
      </c>
      <c r="H426" s="76">
        <v>3090</v>
      </c>
      <c r="I426" s="76">
        <v>3090</v>
      </c>
      <c r="J426" s="76">
        <v>3000</v>
      </c>
      <c r="K426" s="76">
        <v>3000</v>
      </c>
      <c r="L426" s="66">
        <f t="shared" si="18"/>
        <v>1</v>
      </c>
      <c r="M426" s="23">
        <f t="shared" si="19"/>
        <v>0</v>
      </c>
      <c r="O426" s="65">
        <f t="shared" si="20"/>
        <v>0</v>
      </c>
    </row>
    <row r="427" spans="1:15" s="46" customFormat="1" x14ac:dyDescent="0.25">
      <c r="A427" s="52" t="s">
        <v>602</v>
      </c>
      <c r="B427" s="52" t="s">
        <v>94</v>
      </c>
      <c r="C427" s="76">
        <v>3000</v>
      </c>
      <c r="D427" s="76">
        <v>3000</v>
      </c>
      <c r="E427" s="52" t="s">
        <v>7</v>
      </c>
      <c r="F427" s="76">
        <v>2036.75</v>
      </c>
      <c r="G427" s="76">
        <v>3000</v>
      </c>
      <c r="H427" s="76">
        <v>3000</v>
      </c>
      <c r="I427" s="76">
        <v>2677.62</v>
      </c>
      <c r="J427" s="76">
        <v>1120</v>
      </c>
      <c r="K427" s="52" t="s">
        <v>7</v>
      </c>
      <c r="L427" s="66">
        <f t="shared" si="18"/>
        <v>0.67891666666666661</v>
      </c>
      <c r="M427" s="23">
        <f t="shared" si="19"/>
        <v>0</v>
      </c>
      <c r="O427" s="65">
        <f t="shared" si="20"/>
        <v>963.25</v>
      </c>
    </row>
    <row r="428" spans="1:15" s="46" customFormat="1" x14ac:dyDescent="0.25">
      <c r="A428" s="52" t="s">
        <v>828</v>
      </c>
      <c r="B428" s="52" t="s">
        <v>94</v>
      </c>
      <c r="C428" s="76">
        <v>3144.79</v>
      </c>
      <c r="D428" s="76">
        <v>3144.79</v>
      </c>
      <c r="E428" s="52" t="s">
        <v>7</v>
      </c>
      <c r="F428" s="52" t="s">
        <v>7</v>
      </c>
      <c r="G428" s="76">
        <v>3144.79</v>
      </c>
      <c r="H428" s="76">
        <v>3144.79</v>
      </c>
      <c r="I428" s="76">
        <v>8148.3</v>
      </c>
      <c r="J428" s="76">
        <v>9351.7000000000007</v>
      </c>
      <c r="K428" s="52" t="s">
        <v>7</v>
      </c>
      <c r="L428" s="66" t="e">
        <f t="shared" si="18"/>
        <v>#VALUE!</v>
      </c>
      <c r="M428" s="23">
        <f t="shared" si="19"/>
        <v>0</v>
      </c>
      <c r="O428" s="65" t="e">
        <f t="shared" si="20"/>
        <v>#VALUE!</v>
      </c>
    </row>
    <row r="429" spans="1:15" s="46" customFormat="1" x14ac:dyDescent="0.25">
      <c r="A429" s="52" t="s">
        <v>603</v>
      </c>
      <c r="B429" s="52" t="s">
        <v>934</v>
      </c>
      <c r="C429" s="52" t="s">
        <v>7</v>
      </c>
      <c r="D429" s="52" t="s">
        <v>7</v>
      </c>
      <c r="E429" s="52" t="s">
        <v>7</v>
      </c>
      <c r="F429" s="52" t="s">
        <v>7</v>
      </c>
      <c r="G429" s="52" t="s">
        <v>7</v>
      </c>
      <c r="H429" s="52" t="s">
        <v>7</v>
      </c>
      <c r="I429" s="76">
        <v>41250</v>
      </c>
      <c r="J429" s="52" t="s">
        <v>7</v>
      </c>
      <c r="K429" s="52" t="s">
        <v>7</v>
      </c>
      <c r="L429" s="66" t="e">
        <f t="shared" si="18"/>
        <v>#VALUE!</v>
      </c>
      <c r="M429" s="23" t="e">
        <f t="shared" si="19"/>
        <v>#VALUE!</v>
      </c>
      <c r="O429" s="65" t="e">
        <f t="shared" si="20"/>
        <v>#VALUE!</v>
      </c>
    </row>
    <row r="430" spans="1:15" s="46" customFormat="1" x14ac:dyDescent="0.25">
      <c r="A430" s="52" t="s">
        <v>604</v>
      </c>
      <c r="B430" s="52" t="s">
        <v>889</v>
      </c>
      <c r="C430" s="76">
        <v>10000</v>
      </c>
      <c r="D430" s="76">
        <v>10000</v>
      </c>
      <c r="E430" s="52" t="s">
        <v>7</v>
      </c>
      <c r="F430" s="76">
        <v>10639.97</v>
      </c>
      <c r="G430" s="76">
        <v>10000</v>
      </c>
      <c r="H430" s="76">
        <v>10000</v>
      </c>
      <c r="I430" s="76">
        <v>8199</v>
      </c>
      <c r="J430" s="76">
        <v>13547</v>
      </c>
      <c r="K430" s="76">
        <v>9991</v>
      </c>
      <c r="L430" s="66">
        <f t="shared" si="18"/>
        <v>1.0639969999999999</v>
      </c>
      <c r="M430" s="23">
        <f t="shared" si="19"/>
        <v>0</v>
      </c>
      <c r="O430" s="65">
        <f t="shared" si="20"/>
        <v>-639.96999999999935</v>
      </c>
    </row>
    <row r="431" spans="1:15" s="46" customFormat="1" x14ac:dyDescent="0.25">
      <c r="A431" s="52" t="s">
        <v>605</v>
      </c>
      <c r="B431" s="52" t="s">
        <v>891</v>
      </c>
      <c r="C431" s="76">
        <v>2500</v>
      </c>
      <c r="D431" s="76">
        <v>2500</v>
      </c>
      <c r="E431" s="52" t="s">
        <v>7</v>
      </c>
      <c r="F431" s="76">
        <v>1497.16</v>
      </c>
      <c r="G431" s="76">
        <v>2500</v>
      </c>
      <c r="H431" s="76">
        <v>2100</v>
      </c>
      <c r="I431" s="76">
        <v>2951.83</v>
      </c>
      <c r="J431" s="76">
        <v>2483.0300000000002</v>
      </c>
      <c r="K431" s="76">
        <v>2317.12</v>
      </c>
      <c r="L431" s="66">
        <f t="shared" si="18"/>
        <v>0.59886400000000006</v>
      </c>
      <c r="M431" s="23">
        <f t="shared" si="19"/>
        <v>0</v>
      </c>
      <c r="O431" s="65">
        <f t="shared" si="20"/>
        <v>602.83999999999992</v>
      </c>
    </row>
    <row r="432" spans="1:15" s="46" customFormat="1" x14ac:dyDescent="0.25">
      <c r="A432" s="52" t="s">
        <v>606</v>
      </c>
      <c r="B432" s="52" t="s">
        <v>893</v>
      </c>
      <c r="C432" s="76">
        <v>90000</v>
      </c>
      <c r="D432" s="76">
        <v>90000</v>
      </c>
      <c r="E432" s="52" t="s">
        <v>7</v>
      </c>
      <c r="F432" s="76">
        <v>66621.19</v>
      </c>
      <c r="G432" s="76">
        <v>90000</v>
      </c>
      <c r="H432" s="76">
        <v>90000</v>
      </c>
      <c r="I432" s="76">
        <v>96745.71</v>
      </c>
      <c r="J432" s="76">
        <v>104100.22</v>
      </c>
      <c r="K432" s="76">
        <v>110380.84</v>
      </c>
      <c r="L432" s="66">
        <f t="shared" si="18"/>
        <v>0.74023544444444445</v>
      </c>
      <c r="M432" s="23">
        <f t="shared" si="19"/>
        <v>0</v>
      </c>
      <c r="O432" s="65">
        <f t="shared" si="20"/>
        <v>23378.809999999998</v>
      </c>
    </row>
    <row r="433" spans="1:15" s="46" customFormat="1" x14ac:dyDescent="0.25">
      <c r="A433" s="52" t="s">
        <v>607</v>
      </c>
      <c r="B433" s="52" t="s">
        <v>894</v>
      </c>
      <c r="C433" s="76">
        <v>2200</v>
      </c>
      <c r="D433" s="76">
        <v>2200</v>
      </c>
      <c r="E433" s="52" t="s">
        <v>7</v>
      </c>
      <c r="F433" s="76">
        <v>248.61</v>
      </c>
      <c r="G433" s="76">
        <v>2200</v>
      </c>
      <c r="H433" s="76">
        <v>1000</v>
      </c>
      <c r="I433" s="76">
        <v>734.75</v>
      </c>
      <c r="J433" s="76">
        <v>111</v>
      </c>
      <c r="K433" s="76">
        <v>1324.82</v>
      </c>
      <c r="L433" s="66">
        <f t="shared" si="18"/>
        <v>0.11300454545454545</v>
      </c>
      <c r="M433" s="23">
        <f t="shared" si="19"/>
        <v>0</v>
      </c>
      <c r="O433" s="65">
        <f t="shared" si="20"/>
        <v>751.39</v>
      </c>
    </row>
    <row r="434" spans="1:15" s="46" customFormat="1" x14ac:dyDescent="0.25">
      <c r="A434" s="52" t="s">
        <v>608</v>
      </c>
      <c r="B434" s="52" t="s">
        <v>42</v>
      </c>
      <c r="C434" s="76">
        <v>300</v>
      </c>
      <c r="D434" s="76">
        <v>300</v>
      </c>
      <c r="E434" s="52" t="s">
        <v>7</v>
      </c>
      <c r="F434" s="52" t="s">
        <v>7</v>
      </c>
      <c r="G434" s="76">
        <v>300</v>
      </c>
      <c r="H434" s="76">
        <v>300</v>
      </c>
      <c r="I434" s="76">
        <v>74</v>
      </c>
      <c r="J434" s="52" t="s">
        <v>7</v>
      </c>
      <c r="K434" s="76">
        <v>15</v>
      </c>
      <c r="L434" s="66" t="e">
        <f t="shared" si="18"/>
        <v>#VALUE!</v>
      </c>
      <c r="M434" s="23">
        <f t="shared" si="19"/>
        <v>0</v>
      </c>
      <c r="O434" s="65" t="e">
        <f t="shared" si="20"/>
        <v>#VALUE!</v>
      </c>
    </row>
    <row r="435" spans="1:15" s="46" customFormat="1" x14ac:dyDescent="0.25">
      <c r="A435" s="52" t="s">
        <v>609</v>
      </c>
      <c r="B435" s="52" t="s">
        <v>907</v>
      </c>
      <c r="C435" s="76">
        <v>15450</v>
      </c>
      <c r="D435" s="76">
        <v>16995</v>
      </c>
      <c r="E435" s="52" t="s">
        <v>7</v>
      </c>
      <c r="F435" s="76">
        <v>15450</v>
      </c>
      <c r="G435" s="76">
        <v>15450</v>
      </c>
      <c r="H435" s="76">
        <v>15450</v>
      </c>
      <c r="I435" s="76">
        <v>15450</v>
      </c>
      <c r="J435" s="76">
        <v>15000</v>
      </c>
      <c r="K435" s="52" t="s">
        <v>7</v>
      </c>
      <c r="L435" s="66">
        <f t="shared" si="18"/>
        <v>1</v>
      </c>
      <c r="M435" s="23">
        <f t="shared" si="19"/>
        <v>1545</v>
      </c>
      <c r="O435" s="65">
        <f t="shared" si="20"/>
        <v>0</v>
      </c>
    </row>
    <row r="436" spans="1:15" s="46" customFormat="1" x14ac:dyDescent="0.25">
      <c r="A436" s="52" t="s">
        <v>610</v>
      </c>
      <c r="B436" s="52" t="s">
        <v>37</v>
      </c>
      <c r="C436" s="76">
        <v>200</v>
      </c>
      <c r="D436" s="76">
        <v>200</v>
      </c>
      <c r="E436" s="52" t="s">
        <v>7</v>
      </c>
      <c r="F436" s="52" t="s">
        <v>7</v>
      </c>
      <c r="G436" s="76">
        <v>100</v>
      </c>
      <c r="H436" s="76">
        <v>100</v>
      </c>
      <c r="I436" s="52" t="s">
        <v>7</v>
      </c>
      <c r="J436" s="76">
        <v>7.1</v>
      </c>
      <c r="K436" s="76">
        <v>60</v>
      </c>
      <c r="L436" s="66" t="e">
        <f t="shared" si="18"/>
        <v>#VALUE!</v>
      </c>
      <c r="M436" s="23">
        <f t="shared" si="19"/>
        <v>100</v>
      </c>
      <c r="O436" s="65" t="e">
        <f t="shared" si="20"/>
        <v>#VALUE!</v>
      </c>
    </row>
    <row r="437" spans="1:15" s="46" customFormat="1" x14ac:dyDescent="0.25">
      <c r="A437" s="52" t="s">
        <v>611</v>
      </c>
      <c r="B437" s="52" t="s">
        <v>896</v>
      </c>
      <c r="C437" s="76">
        <v>2675</v>
      </c>
      <c r="D437" s="76">
        <v>2675</v>
      </c>
      <c r="E437" s="52" t="s">
        <v>7</v>
      </c>
      <c r="F437" s="52" t="s">
        <v>7</v>
      </c>
      <c r="G437" s="76">
        <v>2675</v>
      </c>
      <c r="H437" s="76">
        <v>2675</v>
      </c>
      <c r="I437" s="52" t="s">
        <v>7</v>
      </c>
      <c r="J437" s="76">
        <v>2675</v>
      </c>
      <c r="K437" s="76">
        <v>2675</v>
      </c>
      <c r="L437" s="66" t="e">
        <f t="shared" si="18"/>
        <v>#VALUE!</v>
      </c>
      <c r="M437" s="23">
        <f t="shared" si="19"/>
        <v>0</v>
      </c>
      <c r="O437" s="65" t="e">
        <f t="shared" si="20"/>
        <v>#VALUE!</v>
      </c>
    </row>
    <row r="438" spans="1:15" s="46" customFormat="1" x14ac:dyDescent="0.25">
      <c r="A438" s="52" t="s">
        <v>612</v>
      </c>
      <c r="B438" s="52" t="s">
        <v>60</v>
      </c>
      <c r="C438" s="76">
        <v>16100</v>
      </c>
      <c r="D438" s="76">
        <v>16100</v>
      </c>
      <c r="E438" s="52" t="s">
        <v>7</v>
      </c>
      <c r="F438" s="76">
        <v>13909.67</v>
      </c>
      <c r="G438" s="76">
        <v>16100</v>
      </c>
      <c r="H438" s="76">
        <v>16100</v>
      </c>
      <c r="I438" s="76">
        <v>13939.67</v>
      </c>
      <c r="J438" s="76">
        <v>15924.67</v>
      </c>
      <c r="K438" s="76">
        <v>7.5</v>
      </c>
      <c r="L438" s="66">
        <f t="shared" si="18"/>
        <v>0.86395465838509322</v>
      </c>
      <c r="M438" s="23">
        <f t="shared" si="19"/>
        <v>0</v>
      </c>
      <c r="O438" s="65">
        <f t="shared" si="20"/>
        <v>2190.33</v>
      </c>
    </row>
    <row r="439" spans="1:15" s="46" customFormat="1" x14ac:dyDescent="0.25">
      <c r="A439" s="52" t="s">
        <v>613</v>
      </c>
      <c r="B439" s="52" t="s">
        <v>91</v>
      </c>
      <c r="C439" s="76">
        <v>19200</v>
      </c>
      <c r="D439" s="76">
        <v>19200</v>
      </c>
      <c r="E439" s="52" t="s">
        <v>7</v>
      </c>
      <c r="F439" s="76">
        <v>11762.3</v>
      </c>
      <c r="G439" s="76">
        <v>16000</v>
      </c>
      <c r="H439" s="76">
        <v>16000</v>
      </c>
      <c r="I439" s="76">
        <v>17807</v>
      </c>
      <c r="J439" s="76">
        <v>14280.6</v>
      </c>
      <c r="K439" s="76">
        <v>17802.400000000001</v>
      </c>
      <c r="L439" s="66">
        <f t="shared" si="18"/>
        <v>0.73514374999999998</v>
      </c>
      <c r="M439" s="23">
        <f t="shared" si="19"/>
        <v>3200</v>
      </c>
      <c r="O439" s="65">
        <f t="shared" si="20"/>
        <v>4237.7000000000007</v>
      </c>
    </row>
    <row r="440" spans="1:15" s="46" customFormat="1" x14ac:dyDescent="0.25">
      <c r="A440" s="52" t="s">
        <v>1016</v>
      </c>
      <c r="B440" s="52" t="s">
        <v>39</v>
      </c>
      <c r="C440" s="52" t="s">
        <v>7</v>
      </c>
      <c r="D440" s="76">
        <v>5000</v>
      </c>
      <c r="E440" s="52" t="s">
        <v>7</v>
      </c>
      <c r="F440" s="76">
        <v>1250</v>
      </c>
      <c r="G440" s="52" t="s">
        <v>7</v>
      </c>
      <c r="H440" s="52" t="s">
        <v>7</v>
      </c>
      <c r="I440" s="52" t="s">
        <v>7</v>
      </c>
      <c r="J440" s="52" t="s">
        <v>7</v>
      </c>
      <c r="K440" s="52" t="s">
        <v>7</v>
      </c>
      <c r="L440" s="66" t="e">
        <f t="shared" si="18"/>
        <v>#VALUE!</v>
      </c>
      <c r="M440" s="23" t="e">
        <f t="shared" si="19"/>
        <v>#VALUE!</v>
      </c>
      <c r="O440" s="65" t="e">
        <f t="shared" si="20"/>
        <v>#VALUE!</v>
      </c>
    </row>
    <row r="441" spans="1:15" s="46" customFormat="1" x14ac:dyDescent="0.25">
      <c r="A441" s="52" t="s">
        <v>614</v>
      </c>
      <c r="B441" s="52" t="s">
        <v>937</v>
      </c>
      <c r="C441" s="76">
        <v>35000</v>
      </c>
      <c r="D441" s="76">
        <v>30000</v>
      </c>
      <c r="E441" s="52" t="s">
        <v>7</v>
      </c>
      <c r="F441" s="76">
        <v>36494.61</v>
      </c>
      <c r="G441" s="76">
        <v>25000</v>
      </c>
      <c r="H441" s="76">
        <v>35000</v>
      </c>
      <c r="I441" s="76">
        <v>22803.13</v>
      </c>
      <c r="J441" s="76">
        <v>13133.07</v>
      </c>
      <c r="K441" s="76">
        <v>24583.49</v>
      </c>
      <c r="L441" s="66">
        <f t="shared" si="18"/>
        <v>1.4597844</v>
      </c>
      <c r="M441" s="23">
        <f t="shared" si="19"/>
        <v>5000</v>
      </c>
      <c r="O441" s="65">
        <f t="shared" si="20"/>
        <v>-1494.6100000000006</v>
      </c>
    </row>
    <row r="442" spans="1:15" s="46" customFormat="1" x14ac:dyDescent="0.25">
      <c r="A442" s="52" t="s">
        <v>615</v>
      </c>
      <c r="B442" s="52" t="s">
        <v>909</v>
      </c>
      <c r="C442" s="76">
        <v>1000</v>
      </c>
      <c r="D442" s="76">
        <v>15000</v>
      </c>
      <c r="E442" s="52" t="s">
        <v>7</v>
      </c>
      <c r="F442" s="76">
        <v>316.32</v>
      </c>
      <c r="G442" s="76">
        <v>1000</v>
      </c>
      <c r="H442" s="76">
        <v>1000</v>
      </c>
      <c r="I442" s="76">
        <v>2569.11</v>
      </c>
      <c r="J442" s="76">
        <v>556.20000000000005</v>
      </c>
      <c r="K442" s="76">
        <v>523.65</v>
      </c>
      <c r="L442" s="66">
        <f t="shared" si="18"/>
        <v>0.31631999999999999</v>
      </c>
      <c r="M442" s="23">
        <f t="shared" si="19"/>
        <v>14000</v>
      </c>
      <c r="O442" s="65">
        <f t="shared" si="20"/>
        <v>683.68000000000006</v>
      </c>
    </row>
    <row r="443" spans="1:15" s="46" customFormat="1" x14ac:dyDescent="0.25">
      <c r="A443" s="52" t="s">
        <v>616</v>
      </c>
      <c r="B443" s="52" t="s">
        <v>40</v>
      </c>
      <c r="C443" s="76">
        <v>1000</v>
      </c>
      <c r="D443" s="76">
        <v>500</v>
      </c>
      <c r="E443" s="52" t="s">
        <v>7</v>
      </c>
      <c r="F443" s="52" t="s">
        <v>7</v>
      </c>
      <c r="G443" s="76">
        <v>1000</v>
      </c>
      <c r="H443" s="76">
        <v>1000</v>
      </c>
      <c r="I443" s="76">
        <v>631.26</v>
      </c>
      <c r="J443" s="76">
        <v>124.55</v>
      </c>
      <c r="K443" s="76">
        <v>662</v>
      </c>
      <c r="L443" s="66" t="e">
        <f t="shared" si="18"/>
        <v>#VALUE!</v>
      </c>
      <c r="M443" s="23">
        <f t="shared" si="19"/>
        <v>-500</v>
      </c>
      <c r="O443" s="65" t="e">
        <f t="shared" si="20"/>
        <v>#VALUE!</v>
      </c>
    </row>
    <row r="444" spans="1:15" s="46" customFormat="1" x14ac:dyDescent="0.25">
      <c r="A444" s="52" t="s">
        <v>617</v>
      </c>
      <c r="B444" s="52" t="s">
        <v>923</v>
      </c>
      <c r="C444" s="76">
        <v>1000</v>
      </c>
      <c r="D444" s="76">
        <v>1000</v>
      </c>
      <c r="E444" s="52" t="s">
        <v>7</v>
      </c>
      <c r="F444" s="76">
        <v>165</v>
      </c>
      <c r="G444" s="76">
        <v>1000</v>
      </c>
      <c r="H444" s="76">
        <v>1000</v>
      </c>
      <c r="I444" s="76">
        <v>330</v>
      </c>
      <c r="J444" s="76">
        <v>330</v>
      </c>
      <c r="K444" s="76">
        <v>330</v>
      </c>
      <c r="L444" s="66">
        <f t="shared" si="18"/>
        <v>0.16500000000000001</v>
      </c>
      <c r="M444" s="23">
        <f t="shared" si="19"/>
        <v>0</v>
      </c>
      <c r="O444" s="65">
        <f t="shared" si="20"/>
        <v>835</v>
      </c>
    </row>
    <row r="445" spans="1:15" s="46" customFormat="1" x14ac:dyDescent="0.25">
      <c r="A445" s="52" t="s">
        <v>829</v>
      </c>
      <c r="B445" s="52" t="s">
        <v>84</v>
      </c>
      <c r="C445" s="52" t="s">
        <v>7</v>
      </c>
      <c r="D445" s="52" t="s">
        <v>7</v>
      </c>
      <c r="E445" s="52" t="s">
        <v>7</v>
      </c>
      <c r="F445" s="52" t="s">
        <v>7</v>
      </c>
      <c r="G445" s="52" t="s">
        <v>7</v>
      </c>
      <c r="H445" s="52" t="s">
        <v>7</v>
      </c>
      <c r="I445" s="52" t="s">
        <v>7</v>
      </c>
      <c r="J445" s="76">
        <v>12525</v>
      </c>
      <c r="K445" s="52" t="s">
        <v>7</v>
      </c>
      <c r="L445" s="66" t="e">
        <f t="shared" si="18"/>
        <v>#VALUE!</v>
      </c>
      <c r="M445" s="23" t="e">
        <f t="shared" si="19"/>
        <v>#VALUE!</v>
      </c>
      <c r="O445" s="65" t="e">
        <f t="shared" si="20"/>
        <v>#VALUE!</v>
      </c>
    </row>
    <row r="446" spans="1:15" s="46" customFormat="1" x14ac:dyDescent="0.25">
      <c r="A446" s="52" t="s">
        <v>618</v>
      </c>
      <c r="B446" s="52" t="s">
        <v>900</v>
      </c>
      <c r="C446" s="76">
        <v>2700</v>
      </c>
      <c r="D446" s="76">
        <v>2700</v>
      </c>
      <c r="E446" s="52" t="s">
        <v>7</v>
      </c>
      <c r="F446" s="76">
        <v>488.68</v>
      </c>
      <c r="G446" s="76">
        <v>2700</v>
      </c>
      <c r="H446" s="76">
        <v>2700</v>
      </c>
      <c r="I446" s="76">
        <v>2225.7399999999998</v>
      </c>
      <c r="J446" s="76">
        <v>1869.03</v>
      </c>
      <c r="K446" s="76">
        <v>1934.52</v>
      </c>
      <c r="L446" s="66">
        <f t="shared" si="18"/>
        <v>0.18099259259259259</v>
      </c>
      <c r="M446" s="23">
        <f t="shared" si="19"/>
        <v>0</v>
      </c>
      <c r="O446" s="65">
        <f t="shared" si="20"/>
        <v>2211.3200000000002</v>
      </c>
    </row>
    <row r="447" spans="1:15" s="46" customFormat="1" x14ac:dyDescent="0.25">
      <c r="A447" s="52" t="s">
        <v>619</v>
      </c>
      <c r="B447" s="52" t="s">
        <v>63</v>
      </c>
      <c r="C447" s="76">
        <v>11062.66</v>
      </c>
      <c r="D447" s="76">
        <v>54866.66</v>
      </c>
      <c r="E447" s="52" t="s">
        <v>7</v>
      </c>
      <c r="F447" s="52" t="s">
        <v>7</v>
      </c>
      <c r="G447" s="76">
        <v>11062.66</v>
      </c>
      <c r="H447" s="76">
        <v>11062.66</v>
      </c>
      <c r="I447" s="76">
        <v>4500</v>
      </c>
      <c r="J447" s="52" t="s">
        <v>7</v>
      </c>
      <c r="K447" s="52" t="s">
        <v>7</v>
      </c>
      <c r="L447" s="66" t="e">
        <f t="shared" si="18"/>
        <v>#VALUE!</v>
      </c>
      <c r="M447" s="23">
        <f t="shared" si="19"/>
        <v>43804</v>
      </c>
      <c r="O447" s="65" t="e">
        <f t="shared" si="20"/>
        <v>#VALUE!</v>
      </c>
    </row>
    <row r="448" spans="1:15" s="46" customFormat="1" x14ac:dyDescent="0.25">
      <c r="A448" s="52" t="s">
        <v>988</v>
      </c>
      <c r="B448" s="52" t="s">
        <v>41</v>
      </c>
      <c r="C448" s="52" t="s">
        <v>7</v>
      </c>
      <c r="D448" s="52" t="s">
        <v>7</v>
      </c>
      <c r="E448" s="52" t="s">
        <v>7</v>
      </c>
      <c r="F448" s="76">
        <v>1015.74</v>
      </c>
      <c r="G448" s="52" t="s">
        <v>7</v>
      </c>
      <c r="H448" s="52" t="s">
        <v>7</v>
      </c>
      <c r="I448" s="52" t="s">
        <v>7</v>
      </c>
      <c r="J448" s="52" t="s">
        <v>7</v>
      </c>
      <c r="K448" s="52" t="s">
        <v>7</v>
      </c>
      <c r="L448" s="66" t="e">
        <f t="shared" si="18"/>
        <v>#VALUE!</v>
      </c>
      <c r="M448" s="23" t="e">
        <f t="shared" si="19"/>
        <v>#VALUE!</v>
      </c>
      <c r="O448" s="65" t="e">
        <f t="shared" si="20"/>
        <v>#VALUE!</v>
      </c>
    </row>
    <row r="449" spans="1:15" s="46" customFormat="1" x14ac:dyDescent="0.25">
      <c r="A449" s="52" t="s">
        <v>620</v>
      </c>
      <c r="B449" s="52" t="s">
        <v>930</v>
      </c>
      <c r="C449" s="52" t="s">
        <v>7</v>
      </c>
      <c r="D449" s="52" t="s">
        <v>7</v>
      </c>
      <c r="E449" s="52" t="s">
        <v>7</v>
      </c>
      <c r="F449" s="52" t="s">
        <v>7</v>
      </c>
      <c r="G449" s="52" t="s">
        <v>7</v>
      </c>
      <c r="H449" s="52" t="s">
        <v>7</v>
      </c>
      <c r="I449" s="52" t="s">
        <v>7</v>
      </c>
      <c r="J449" s="76">
        <v>12987.01</v>
      </c>
      <c r="K449" s="52" t="s">
        <v>7</v>
      </c>
      <c r="L449" s="66" t="e">
        <f t="shared" si="18"/>
        <v>#VALUE!</v>
      </c>
      <c r="M449" s="23" t="e">
        <f t="shared" si="19"/>
        <v>#VALUE!</v>
      </c>
      <c r="O449" s="65" t="e">
        <f t="shared" si="20"/>
        <v>#VALUE!</v>
      </c>
    </row>
    <row r="450" spans="1:15" s="46" customFormat="1" x14ac:dyDescent="0.25">
      <c r="A450" s="52" t="s">
        <v>621</v>
      </c>
      <c r="B450" s="52" t="s">
        <v>622</v>
      </c>
      <c r="C450" s="76">
        <v>205823.55</v>
      </c>
      <c r="D450" s="76">
        <v>205823.55</v>
      </c>
      <c r="E450" s="52" t="s">
        <v>7</v>
      </c>
      <c r="F450" s="76">
        <v>102912</v>
      </c>
      <c r="G450" s="76">
        <v>205823.55</v>
      </c>
      <c r="H450" s="76">
        <v>205823.55</v>
      </c>
      <c r="I450" s="76">
        <v>212780.24</v>
      </c>
      <c r="J450" s="52" t="s">
        <v>7</v>
      </c>
      <c r="K450" s="76">
        <v>219156</v>
      </c>
      <c r="L450" s="66">
        <f t="shared" si="18"/>
        <v>0.50000109316936769</v>
      </c>
      <c r="M450" s="23">
        <f t="shared" si="19"/>
        <v>0</v>
      </c>
      <c r="O450" s="65">
        <f t="shared" si="20"/>
        <v>102911.54999999999</v>
      </c>
    </row>
    <row r="451" spans="1:15" s="46" customFormat="1" x14ac:dyDescent="0.25">
      <c r="A451" s="52" t="s">
        <v>623</v>
      </c>
      <c r="B451" s="52" t="s">
        <v>938</v>
      </c>
      <c r="C451" s="52" t="s">
        <v>7</v>
      </c>
      <c r="D451" s="52" t="s">
        <v>7</v>
      </c>
      <c r="E451" s="52" t="s">
        <v>7</v>
      </c>
      <c r="F451" s="52" t="s">
        <v>7</v>
      </c>
      <c r="G451" s="52" t="s">
        <v>7</v>
      </c>
      <c r="H451" s="52" t="s">
        <v>7</v>
      </c>
      <c r="I451" s="52" t="s">
        <v>7</v>
      </c>
      <c r="J451" s="76">
        <v>235750</v>
      </c>
      <c r="K451" s="76">
        <v>243774.24</v>
      </c>
      <c r="L451" s="66" t="e">
        <f t="shared" si="18"/>
        <v>#VALUE!</v>
      </c>
      <c r="M451" s="23" t="e">
        <f t="shared" si="19"/>
        <v>#VALUE!</v>
      </c>
      <c r="O451" s="65" t="e">
        <f t="shared" si="20"/>
        <v>#VALUE!</v>
      </c>
    </row>
    <row r="452" spans="1:15" s="46" customFormat="1" x14ac:dyDescent="0.25">
      <c r="A452" s="52" t="s">
        <v>624</v>
      </c>
      <c r="B452" s="52" t="s">
        <v>939</v>
      </c>
      <c r="C452" s="76">
        <v>105900</v>
      </c>
      <c r="D452" s="76">
        <v>105900</v>
      </c>
      <c r="E452" s="52" t="s">
        <v>7</v>
      </c>
      <c r="F452" s="76">
        <v>52950</v>
      </c>
      <c r="G452" s="76">
        <v>105900</v>
      </c>
      <c r="H452" s="76">
        <v>105900</v>
      </c>
      <c r="I452" s="76">
        <v>107900</v>
      </c>
      <c r="J452" s="76">
        <v>115000</v>
      </c>
      <c r="K452" s="76">
        <v>463100.04</v>
      </c>
      <c r="L452" s="66">
        <f t="shared" si="18"/>
        <v>0.5</v>
      </c>
      <c r="M452" s="23">
        <f t="shared" si="19"/>
        <v>0</v>
      </c>
      <c r="O452" s="65">
        <f t="shared" si="20"/>
        <v>52950</v>
      </c>
    </row>
    <row r="453" spans="1:15" s="46" customFormat="1" x14ac:dyDescent="0.25">
      <c r="A453" s="52" t="s">
        <v>625</v>
      </c>
      <c r="B453" s="52" t="s">
        <v>939</v>
      </c>
      <c r="C453" s="76">
        <v>378190</v>
      </c>
      <c r="D453" s="76">
        <v>378190</v>
      </c>
      <c r="E453" s="52" t="s">
        <v>7</v>
      </c>
      <c r="F453" s="76">
        <v>189095</v>
      </c>
      <c r="G453" s="76">
        <v>378190</v>
      </c>
      <c r="H453" s="76">
        <v>378190</v>
      </c>
      <c r="I453" s="76">
        <v>369640</v>
      </c>
      <c r="J453" s="76">
        <v>360200</v>
      </c>
      <c r="K453" s="52" t="s">
        <v>7</v>
      </c>
      <c r="L453" s="66">
        <f t="shared" ref="L453:L516" si="21">F453/G453</f>
        <v>0.5</v>
      </c>
      <c r="M453" s="23">
        <f t="shared" ref="M453:M516" si="22">D453-G453</f>
        <v>0</v>
      </c>
      <c r="O453" s="65">
        <f t="shared" ref="O453:O516" si="23">H453-F453</f>
        <v>189095</v>
      </c>
    </row>
    <row r="454" spans="1:15" s="46" customFormat="1" x14ac:dyDescent="0.25">
      <c r="A454" s="52" t="s">
        <v>626</v>
      </c>
      <c r="B454" s="52" t="s">
        <v>940</v>
      </c>
      <c r="C454" s="76">
        <v>216750</v>
      </c>
      <c r="D454" s="76">
        <v>216750</v>
      </c>
      <c r="E454" s="52" t="s">
        <v>7</v>
      </c>
      <c r="F454" s="76">
        <v>101275</v>
      </c>
      <c r="G454" s="76">
        <v>216750</v>
      </c>
      <c r="H454" s="76">
        <v>216750</v>
      </c>
      <c r="I454" s="76">
        <v>219150</v>
      </c>
      <c r="J454" s="76">
        <v>217166</v>
      </c>
      <c r="K454" s="52" t="s">
        <v>7</v>
      </c>
      <c r="L454" s="66">
        <f t="shared" si="21"/>
        <v>0.46724336793540944</v>
      </c>
      <c r="M454" s="23">
        <f t="shared" si="22"/>
        <v>0</v>
      </c>
      <c r="O454" s="65">
        <f t="shared" si="23"/>
        <v>115475</v>
      </c>
    </row>
    <row r="455" spans="1:15" s="46" customFormat="1" x14ac:dyDescent="0.25">
      <c r="A455" s="52" t="s">
        <v>627</v>
      </c>
      <c r="B455" s="52" t="s">
        <v>12</v>
      </c>
      <c r="C455" s="76">
        <v>-251062.5</v>
      </c>
      <c r="D455" s="76">
        <v>-251062.5</v>
      </c>
      <c r="E455" s="52" t="s">
        <v>7</v>
      </c>
      <c r="F455" s="76">
        <v>-231787.89</v>
      </c>
      <c r="G455" s="76">
        <v>-251062.5</v>
      </c>
      <c r="H455" s="76">
        <v>-251062.5</v>
      </c>
      <c r="I455" s="76">
        <v>-247171.55</v>
      </c>
      <c r="J455" s="76">
        <v>-242319.88</v>
      </c>
      <c r="K455" s="52" t="s">
        <v>7</v>
      </c>
      <c r="L455" s="66">
        <f t="shared" si="21"/>
        <v>0.92322784167289029</v>
      </c>
      <c r="M455" s="23">
        <f t="shared" si="22"/>
        <v>0</v>
      </c>
      <c r="O455" s="65">
        <f t="shared" si="23"/>
        <v>-19274.609999999986</v>
      </c>
    </row>
    <row r="456" spans="1:15" s="46" customFormat="1" x14ac:dyDescent="0.25">
      <c r="A456" s="52" t="s">
        <v>628</v>
      </c>
      <c r="B456" s="52" t="s">
        <v>867</v>
      </c>
      <c r="C456" s="76">
        <v>-900</v>
      </c>
      <c r="D456" s="76">
        <v>-900</v>
      </c>
      <c r="E456" s="52" t="s">
        <v>7</v>
      </c>
      <c r="F456" s="76">
        <v>-4840.13</v>
      </c>
      <c r="G456" s="76">
        <v>-900</v>
      </c>
      <c r="H456" s="76">
        <v>-900</v>
      </c>
      <c r="I456" s="76">
        <v>-8474.5400000000009</v>
      </c>
      <c r="J456" s="76">
        <v>-7898.16</v>
      </c>
      <c r="K456" s="52" t="s">
        <v>7</v>
      </c>
      <c r="L456" s="66">
        <f t="shared" si="21"/>
        <v>5.3779222222222227</v>
      </c>
      <c r="M456" s="23">
        <f t="shared" si="22"/>
        <v>0</v>
      </c>
      <c r="O456" s="65">
        <f t="shared" si="23"/>
        <v>3940.13</v>
      </c>
    </row>
    <row r="457" spans="1:15" s="46" customFormat="1" x14ac:dyDescent="0.25">
      <c r="A457" s="52" t="s">
        <v>629</v>
      </c>
      <c r="B457" s="52" t="s">
        <v>13</v>
      </c>
      <c r="C457" s="52" t="s">
        <v>7</v>
      </c>
      <c r="D457" s="76">
        <v>-5000</v>
      </c>
      <c r="E457" s="52" t="s">
        <v>7</v>
      </c>
      <c r="F457" s="76">
        <v>-3041.51</v>
      </c>
      <c r="G457" s="52" t="s">
        <v>7</v>
      </c>
      <c r="H457" s="52" t="s">
        <v>7</v>
      </c>
      <c r="I457" s="76">
        <v>-5187.49</v>
      </c>
      <c r="J457" s="76">
        <v>-4412.32</v>
      </c>
      <c r="K457" s="52" t="s">
        <v>7</v>
      </c>
      <c r="L457" s="66" t="e">
        <f t="shared" si="21"/>
        <v>#VALUE!</v>
      </c>
      <c r="M457" s="23" t="e">
        <f t="shared" si="22"/>
        <v>#VALUE!</v>
      </c>
      <c r="O457" s="65" t="e">
        <f t="shared" si="23"/>
        <v>#VALUE!</v>
      </c>
    </row>
    <row r="458" spans="1:15" s="46" customFormat="1" x14ac:dyDescent="0.25">
      <c r="A458" s="52" t="s">
        <v>630</v>
      </c>
      <c r="B458" s="52" t="s">
        <v>95</v>
      </c>
      <c r="C458" s="76">
        <v>-83687.5</v>
      </c>
      <c r="D458" s="76">
        <v>-83687.5</v>
      </c>
      <c r="E458" s="52" t="s">
        <v>7</v>
      </c>
      <c r="F458" s="76">
        <v>-41844</v>
      </c>
      <c r="G458" s="76">
        <v>-83687.5</v>
      </c>
      <c r="H458" s="76">
        <v>-83687.5</v>
      </c>
      <c r="I458" s="76">
        <v>-102224.59</v>
      </c>
      <c r="J458" s="76">
        <v>-83440</v>
      </c>
      <c r="K458" s="76">
        <v>-124560.04</v>
      </c>
      <c r="L458" s="66">
        <f t="shared" si="21"/>
        <v>0.5000029873039582</v>
      </c>
      <c r="M458" s="23">
        <f t="shared" si="22"/>
        <v>0</v>
      </c>
      <c r="O458" s="65">
        <f t="shared" si="23"/>
        <v>-41843.5</v>
      </c>
    </row>
    <row r="459" spans="1:15" s="46" customFormat="1" x14ac:dyDescent="0.25">
      <c r="A459" s="52" t="s">
        <v>631</v>
      </c>
      <c r="B459" s="52" t="s">
        <v>97</v>
      </c>
      <c r="C459" s="76">
        <v>230000</v>
      </c>
      <c r="D459" s="76">
        <v>230000</v>
      </c>
      <c r="E459" s="52" t="s">
        <v>7</v>
      </c>
      <c r="F459" s="52" t="s">
        <v>7</v>
      </c>
      <c r="G459" s="76">
        <v>230000</v>
      </c>
      <c r="H459" s="76">
        <v>230000</v>
      </c>
      <c r="I459" s="76">
        <v>230000</v>
      </c>
      <c r="J459" s="76">
        <v>220000</v>
      </c>
      <c r="K459" s="52" t="s">
        <v>7</v>
      </c>
      <c r="L459" s="66" t="e">
        <f t="shared" si="21"/>
        <v>#VALUE!</v>
      </c>
      <c r="M459" s="23">
        <f t="shared" si="22"/>
        <v>0</v>
      </c>
      <c r="O459" s="65" t="e">
        <f t="shared" si="23"/>
        <v>#VALUE!</v>
      </c>
    </row>
    <row r="460" spans="1:15" s="46" customFormat="1" x14ac:dyDescent="0.25">
      <c r="A460" s="52" t="s">
        <v>632</v>
      </c>
      <c r="B460" s="52" t="s">
        <v>633</v>
      </c>
      <c r="C460" s="76">
        <v>104750</v>
      </c>
      <c r="D460" s="76">
        <v>104750</v>
      </c>
      <c r="E460" s="52" t="s">
        <v>7</v>
      </c>
      <c r="F460" s="76">
        <v>52375</v>
      </c>
      <c r="G460" s="76">
        <v>104750</v>
      </c>
      <c r="H460" s="76">
        <v>104750</v>
      </c>
      <c r="I460" s="76">
        <v>109350</v>
      </c>
      <c r="J460" s="76">
        <v>113750</v>
      </c>
      <c r="K460" s="76">
        <v>113750</v>
      </c>
      <c r="L460" s="66">
        <f t="shared" si="21"/>
        <v>0.5</v>
      </c>
      <c r="M460" s="23">
        <f t="shared" si="22"/>
        <v>0</v>
      </c>
      <c r="O460" s="65">
        <f t="shared" si="23"/>
        <v>52375</v>
      </c>
    </row>
    <row r="461" spans="1:15" s="46" customFormat="1" x14ac:dyDescent="0.25">
      <c r="A461" s="52" t="s">
        <v>634</v>
      </c>
      <c r="B461" s="52" t="s">
        <v>92</v>
      </c>
      <c r="C461" s="76">
        <v>900</v>
      </c>
      <c r="D461" s="76">
        <v>900</v>
      </c>
      <c r="E461" s="52" t="s">
        <v>7</v>
      </c>
      <c r="F461" s="52" t="s">
        <v>7</v>
      </c>
      <c r="G461" s="76">
        <v>900</v>
      </c>
      <c r="H461" s="76">
        <v>900</v>
      </c>
      <c r="I461" s="76">
        <v>450</v>
      </c>
      <c r="J461" s="76">
        <v>450</v>
      </c>
      <c r="K461" s="76">
        <v>900</v>
      </c>
      <c r="L461" s="66" t="e">
        <f t="shared" si="21"/>
        <v>#VALUE!</v>
      </c>
      <c r="M461" s="23">
        <f t="shared" si="22"/>
        <v>0</v>
      </c>
      <c r="O461" s="65" t="e">
        <f t="shared" si="23"/>
        <v>#VALUE!</v>
      </c>
    </row>
    <row r="462" spans="1:15" s="46" customFormat="1" x14ac:dyDescent="0.25">
      <c r="A462" s="52" t="s">
        <v>635</v>
      </c>
      <c r="B462" s="52" t="s">
        <v>93</v>
      </c>
      <c r="C462" s="52" t="s">
        <v>7</v>
      </c>
      <c r="D462" s="52" t="s">
        <v>7</v>
      </c>
      <c r="E462" s="52" t="s">
        <v>7</v>
      </c>
      <c r="F462" s="52" t="s">
        <v>7</v>
      </c>
      <c r="G462" s="52" t="s">
        <v>7</v>
      </c>
      <c r="H462" s="52" t="s">
        <v>7</v>
      </c>
      <c r="I462" s="52" t="s">
        <v>7</v>
      </c>
      <c r="J462" s="52" t="s">
        <v>7</v>
      </c>
      <c r="K462" s="76">
        <v>-128838.2</v>
      </c>
      <c r="L462" s="66" t="e">
        <f t="shared" si="21"/>
        <v>#VALUE!</v>
      </c>
      <c r="M462" s="23" t="e">
        <f t="shared" si="22"/>
        <v>#VALUE!</v>
      </c>
      <c r="O462" s="65" t="e">
        <f t="shared" si="23"/>
        <v>#VALUE!</v>
      </c>
    </row>
    <row r="463" spans="1:15" s="46" customFormat="1" x14ac:dyDescent="0.25">
      <c r="A463" s="52" t="s">
        <v>636</v>
      </c>
      <c r="B463" s="52" t="s">
        <v>95</v>
      </c>
      <c r="C463" s="52" t="s">
        <v>7</v>
      </c>
      <c r="D463" s="52" t="s">
        <v>7</v>
      </c>
      <c r="E463" s="52" t="s">
        <v>7</v>
      </c>
      <c r="F463" s="52" t="s">
        <v>7</v>
      </c>
      <c r="G463" s="52" t="s">
        <v>7</v>
      </c>
      <c r="H463" s="52" t="s">
        <v>7</v>
      </c>
      <c r="I463" s="52" t="s">
        <v>7</v>
      </c>
      <c r="J463" s="76">
        <v>-5000</v>
      </c>
      <c r="K463" s="52" t="s">
        <v>7</v>
      </c>
      <c r="L463" s="66" t="e">
        <f t="shared" si="21"/>
        <v>#VALUE!</v>
      </c>
      <c r="M463" s="23" t="e">
        <f t="shared" si="22"/>
        <v>#VALUE!</v>
      </c>
      <c r="O463" s="65" t="e">
        <f t="shared" si="23"/>
        <v>#VALUE!</v>
      </c>
    </row>
    <row r="464" spans="1:15" s="46" customFormat="1" x14ac:dyDescent="0.25">
      <c r="A464" s="52" t="s">
        <v>830</v>
      </c>
      <c r="B464" s="52" t="s">
        <v>94</v>
      </c>
      <c r="C464" s="52" t="s">
        <v>7</v>
      </c>
      <c r="D464" s="52" t="s">
        <v>7</v>
      </c>
      <c r="E464" s="52" t="s">
        <v>7</v>
      </c>
      <c r="F464" s="52" t="s">
        <v>7</v>
      </c>
      <c r="G464" s="52" t="s">
        <v>7</v>
      </c>
      <c r="H464" s="52" t="s">
        <v>7</v>
      </c>
      <c r="I464" s="52" t="s">
        <v>7</v>
      </c>
      <c r="J464" s="52" t="s">
        <v>7</v>
      </c>
      <c r="K464" s="76">
        <v>24968.51</v>
      </c>
      <c r="L464" s="66" t="e">
        <f t="shared" si="21"/>
        <v>#VALUE!</v>
      </c>
      <c r="M464" s="23" t="e">
        <f t="shared" si="22"/>
        <v>#VALUE!</v>
      </c>
      <c r="O464" s="65" t="e">
        <f t="shared" si="23"/>
        <v>#VALUE!</v>
      </c>
    </row>
    <row r="465" spans="1:15" s="46" customFormat="1" x14ac:dyDescent="0.25">
      <c r="A465" s="52" t="s">
        <v>831</v>
      </c>
      <c r="B465" s="52" t="s">
        <v>941</v>
      </c>
      <c r="C465" s="52" t="s">
        <v>7</v>
      </c>
      <c r="D465" s="52" t="s">
        <v>7</v>
      </c>
      <c r="E465" s="52" t="s">
        <v>7</v>
      </c>
      <c r="F465" s="52" t="s">
        <v>7</v>
      </c>
      <c r="G465" s="52" t="s">
        <v>7</v>
      </c>
      <c r="H465" s="52" t="s">
        <v>7</v>
      </c>
      <c r="I465" s="52" t="s">
        <v>7</v>
      </c>
      <c r="J465" s="76">
        <v>5000</v>
      </c>
      <c r="K465" s="76">
        <v>10000</v>
      </c>
      <c r="L465" s="66" t="e">
        <f t="shared" si="21"/>
        <v>#VALUE!</v>
      </c>
      <c r="M465" s="23" t="e">
        <f t="shared" si="22"/>
        <v>#VALUE!</v>
      </c>
      <c r="O465" s="65" t="e">
        <f t="shared" si="23"/>
        <v>#VALUE!</v>
      </c>
    </row>
    <row r="466" spans="1:15" s="46" customFormat="1" x14ac:dyDescent="0.25">
      <c r="A466" s="52" t="s">
        <v>832</v>
      </c>
      <c r="B466" s="52" t="s">
        <v>942</v>
      </c>
      <c r="C466" s="52" t="s">
        <v>7</v>
      </c>
      <c r="D466" s="52" t="s">
        <v>7</v>
      </c>
      <c r="E466" s="52" t="s">
        <v>7</v>
      </c>
      <c r="F466" s="52" t="s">
        <v>7</v>
      </c>
      <c r="G466" s="52" t="s">
        <v>7</v>
      </c>
      <c r="H466" s="52" t="s">
        <v>7</v>
      </c>
      <c r="I466" s="52" t="s">
        <v>7</v>
      </c>
      <c r="J466" s="52" t="s">
        <v>7</v>
      </c>
      <c r="K466" s="76">
        <v>36969</v>
      </c>
      <c r="L466" s="66" t="e">
        <f t="shared" si="21"/>
        <v>#VALUE!</v>
      </c>
      <c r="M466" s="23" t="e">
        <f t="shared" si="22"/>
        <v>#VALUE!</v>
      </c>
      <c r="O466" s="65" t="e">
        <f t="shared" si="23"/>
        <v>#VALUE!</v>
      </c>
    </row>
    <row r="467" spans="1:15" s="46" customFormat="1" x14ac:dyDescent="0.25">
      <c r="A467" s="52" t="s">
        <v>637</v>
      </c>
      <c r="B467" s="52" t="s">
        <v>95</v>
      </c>
      <c r="C467" s="76">
        <v>-205823.55</v>
      </c>
      <c r="D467" s="76">
        <v>-205823.55</v>
      </c>
      <c r="E467" s="52" t="s">
        <v>7</v>
      </c>
      <c r="F467" s="76">
        <v>-102912</v>
      </c>
      <c r="G467" s="76">
        <v>-205823.55</v>
      </c>
      <c r="H467" s="76">
        <v>-205823.55</v>
      </c>
      <c r="I467" s="76">
        <v>-212780.24</v>
      </c>
      <c r="J467" s="76">
        <v>-235750</v>
      </c>
      <c r="K467" s="76">
        <v>-243774.24</v>
      </c>
      <c r="L467" s="66">
        <f t="shared" si="21"/>
        <v>0.50000109316936769</v>
      </c>
      <c r="M467" s="23">
        <f t="shared" si="22"/>
        <v>0</v>
      </c>
      <c r="O467" s="65">
        <f t="shared" si="23"/>
        <v>-102911.54999999999</v>
      </c>
    </row>
    <row r="468" spans="1:15" s="46" customFormat="1" x14ac:dyDescent="0.25">
      <c r="A468" s="52" t="s">
        <v>638</v>
      </c>
      <c r="B468" s="52" t="s">
        <v>97</v>
      </c>
      <c r="C468" s="76">
        <v>176000</v>
      </c>
      <c r="D468" s="76">
        <v>176000</v>
      </c>
      <c r="E468" s="52" t="s">
        <v>7</v>
      </c>
      <c r="F468" s="52" t="s">
        <v>7</v>
      </c>
      <c r="G468" s="76">
        <v>176000</v>
      </c>
      <c r="H468" s="76">
        <v>176000</v>
      </c>
      <c r="I468" s="76">
        <v>179000</v>
      </c>
      <c r="J468" s="52" t="s">
        <v>7</v>
      </c>
      <c r="K468" s="52" t="s">
        <v>7</v>
      </c>
      <c r="L468" s="66" t="e">
        <f t="shared" si="21"/>
        <v>#VALUE!</v>
      </c>
      <c r="M468" s="23">
        <f t="shared" si="22"/>
        <v>0</v>
      </c>
      <c r="O468" s="65" t="e">
        <f t="shared" si="23"/>
        <v>#VALUE!</v>
      </c>
    </row>
    <row r="469" spans="1:15" s="46" customFormat="1" x14ac:dyDescent="0.25">
      <c r="A469" s="52" t="s">
        <v>639</v>
      </c>
      <c r="B469" s="52" t="s">
        <v>633</v>
      </c>
      <c r="C469" s="76">
        <v>29017.3</v>
      </c>
      <c r="D469" s="76">
        <v>29017.3</v>
      </c>
      <c r="E469" s="52" t="s">
        <v>7</v>
      </c>
      <c r="F469" s="76">
        <v>14376.79</v>
      </c>
      <c r="G469" s="76">
        <v>29017.3</v>
      </c>
      <c r="H469" s="76">
        <v>29017.3</v>
      </c>
      <c r="I469" s="76">
        <v>32798.730000000003</v>
      </c>
      <c r="J469" s="76">
        <v>32268.33</v>
      </c>
      <c r="K469" s="76">
        <v>77968.759999999995</v>
      </c>
      <c r="L469" s="66">
        <f t="shared" si="21"/>
        <v>0.49545581429009594</v>
      </c>
      <c r="M469" s="23">
        <f t="shared" si="22"/>
        <v>0</v>
      </c>
      <c r="O469" s="65">
        <f t="shared" si="23"/>
        <v>14640.509999999998</v>
      </c>
    </row>
    <row r="470" spans="1:15" s="46" customFormat="1" x14ac:dyDescent="0.25">
      <c r="A470" s="52" t="s">
        <v>640</v>
      </c>
      <c r="B470" s="52" t="s">
        <v>943</v>
      </c>
      <c r="C470" s="52" t="s">
        <v>7</v>
      </c>
      <c r="D470" s="52" t="s">
        <v>7</v>
      </c>
      <c r="E470" s="52" t="s">
        <v>7</v>
      </c>
      <c r="F470" s="52" t="s">
        <v>7</v>
      </c>
      <c r="G470" s="52" t="s">
        <v>7</v>
      </c>
      <c r="H470" s="52" t="s">
        <v>7</v>
      </c>
      <c r="I470" s="52" t="s">
        <v>7</v>
      </c>
      <c r="J470" s="52" t="s">
        <v>7</v>
      </c>
      <c r="K470" s="76">
        <v>-2084.94</v>
      </c>
      <c r="L470" s="66" t="e">
        <f t="shared" si="21"/>
        <v>#VALUE!</v>
      </c>
      <c r="M470" s="23" t="e">
        <f t="shared" si="22"/>
        <v>#VALUE!</v>
      </c>
      <c r="O470" s="65" t="e">
        <f t="shared" si="23"/>
        <v>#VALUE!</v>
      </c>
    </row>
    <row r="471" spans="1:15" s="46" customFormat="1" x14ac:dyDescent="0.25">
      <c r="A471" s="52" t="s">
        <v>641</v>
      </c>
      <c r="B471" s="52" t="s">
        <v>92</v>
      </c>
      <c r="C471" s="76">
        <v>806.25</v>
      </c>
      <c r="D471" s="76">
        <v>806.25</v>
      </c>
      <c r="E471" s="52" t="s">
        <v>7</v>
      </c>
      <c r="F471" s="52" t="s">
        <v>7</v>
      </c>
      <c r="G471" s="76">
        <v>806.25</v>
      </c>
      <c r="H471" s="76">
        <v>806.25</v>
      </c>
      <c r="I471" s="52" t="s">
        <v>7</v>
      </c>
      <c r="J471" s="52" t="s">
        <v>7</v>
      </c>
      <c r="K471" s="76">
        <v>806.25</v>
      </c>
      <c r="L471" s="66" t="e">
        <f t="shared" si="21"/>
        <v>#VALUE!</v>
      </c>
      <c r="M471" s="23">
        <f t="shared" si="22"/>
        <v>0</v>
      </c>
      <c r="O471" s="65" t="e">
        <f t="shared" si="23"/>
        <v>#VALUE!</v>
      </c>
    </row>
    <row r="472" spans="1:15" s="46" customFormat="1" x14ac:dyDescent="0.25">
      <c r="A472" s="52" t="s">
        <v>642</v>
      </c>
      <c r="B472" s="52" t="s">
        <v>643</v>
      </c>
      <c r="C472" s="52" t="s">
        <v>7</v>
      </c>
      <c r="D472" s="52" t="s">
        <v>7</v>
      </c>
      <c r="E472" s="52" t="s">
        <v>7</v>
      </c>
      <c r="F472" s="52" t="s">
        <v>7</v>
      </c>
      <c r="G472" s="52" t="s">
        <v>7</v>
      </c>
      <c r="H472" s="52" t="s">
        <v>7</v>
      </c>
      <c r="I472" s="52" t="s">
        <v>7</v>
      </c>
      <c r="J472" s="76">
        <v>42225.69</v>
      </c>
      <c r="K472" s="52" t="s">
        <v>7</v>
      </c>
      <c r="L472" s="66" t="e">
        <f t="shared" si="21"/>
        <v>#VALUE!</v>
      </c>
      <c r="M472" s="23" t="e">
        <f t="shared" si="22"/>
        <v>#VALUE!</v>
      </c>
      <c r="O472" s="65" t="e">
        <f t="shared" si="23"/>
        <v>#VALUE!</v>
      </c>
    </row>
    <row r="473" spans="1:15" s="46" customFormat="1" x14ac:dyDescent="0.25">
      <c r="A473" s="52" t="s">
        <v>644</v>
      </c>
      <c r="B473" s="52" t="s">
        <v>173</v>
      </c>
      <c r="C473" s="52" t="s">
        <v>7</v>
      </c>
      <c r="D473" s="52" t="s">
        <v>7</v>
      </c>
      <c r="E473" s="52" t="s">
        <v>7</v>
      </c>
      <c r="F473" s="52" t="s">
        <v>7</v>
      </c>
      <c r="G473" s="52" t="s">
        <v>7</v>
      </c>
      <c r="H473" s="52" t="s">
        <v>7</v>
      </c>
      <c r="I473" s="52" t="s">
        <v>7</v>
      </c>
      <c r="J473" s="52" t="s">
        <v>7</v>
      </c>
      <c r="K473" s="76">
        <v>-164220.9</v>
      </c>
      <c r="L473" s="66" t="e">
        <f t="shared" si="21"/>
        <v>#VALUE!</v>
      </c>
      <c r="M473" s="23" t="e">
        <f t="shared" si="22"/>
        <v>#VALUE!</v>
      </c>
      <c r="O473" s="65" t="e">
        <f t="shared" si="23"/>
        <v>#VALUE!</v>
      </c>
    </row>
    <row r="474" spans="1:15" s="46" customFormat="1" x14ac:dyDescent="0.25">
      <c r="A474" s="52" t="s">
        <v>833</v>
      </c>
      <c r="B474" s="52" t="s">
        <v>944</v>
      </c>
      <c r="C474" s="52" t="s">
        <v>7</v>
      </c>
      <c r="D474" s="52" t="s">
        <v>7</v>
      </c>
      <c r="E474" s="52" t="s">
        <v>7</v>
      </c>
      <c r="F474" s="52" t="s">
        <v>7</v>
      </c>
      <c r="G474" s="52" t="s">
        <v>7</v>
      </c>
      <c r="H474" s="52" t="s">
        <v>7</v>
      </c>
      <c r="I474" s="52" t="s">
        <v>7</v>
      </c>
      <c r="J474" s="52" t="s">
        <v>7</v>
      </c>
      <c r="K474" s="76">
        <v>-172183</v>
      </c>
      <c r="L474" s="66" t="e">
        <f t="shared" si="21"/>
        <v>#VALUE!</v>
      </c>
      <c r="M474" s="23" t="e">
        <f t="shared" si="22"/>
        <v>#VALUE!</v>
      </c>
      <c r="O474" s="65" t="e">
        <f t="shared" si="23"/>
        <v>#VALUE!</v>
      </c>
    </row>
    <row r="475" spans="1:15" s="46" customFormat="1" x14ac:dyDescent="0.25">
      <c r="A475" s="52" t="s">
        <v>645</v>
      </c>
      <c r="B475" s="52" t="s">
        <v>95</v>
      </c>
      <c r="C475" s="76">
        <v>-405100</v>
      </c>
      <c r="D475" s="76">
        <v>-405100</v>
      </c>
      <c r="E475" s="52" t="s">
        <v>7</v>
      </c>
      <c r="F475" s="76">
        <v>-151912.5</v>
      </c>
      <c r="G475" s="76">
        <v>-405100</v>
      </c>
      <c r="H475" s="76">
        <v>-405100</v>
      </c>
      <c r="I475" s="76">
        <v>-409600</v>
      </c>
      <c r="J475" s="76">
        <v>-191130</v>
      </c>
      <c r="K475" s="76">
        <v>-409110</v>
      </c>
      <c r="L475" s="66">
        <f t="shared" si="21"/>
        <v>0.375</v>
      </c>
      <c r="M475" s="23">
        <f t="shared" si="22"/>
        <v>0</v>
      </c>
      <c r="O475" s="65">
        <f t="shared" si="23"/>
        <v>-253187.5</v>
      </c>
    </row>
    <row r="476" spans="1:15" s="46" customFormat="1" x14ac:dyDescent="0.25">
      <c r="A476" s="52" t="s">
        <v>646</v>
      </c>
      <c r="B476" s="52" t="s">
        <v>26</v>
      </c>
      <c r="C476" s="52" t="s">
        <v>7</v>
      </c>
      <c r="D476" s="52" t="s">
        <v>7</v>
      </c>
      <c r="E476" s="52" t="s">
        <v>7</v>
      </c>
      <c r="F476" s="76">
        <v>-50637.5</v>
      </c>
      <c r="G476" s="52" t="s">
        <v>7</v>
      </c>
      <c r="H476" s="52" t="s">
        <v>7</v>
      </c>
      <c r="I476" s="52" t="s">
        <v>7</v>
      </c>
      <c r="J476" s="76">
        <v>-217870</v>
      </c>
      <c r="K476" s="52" t="s">
        <v>7</v>
      </c>
      <c r="L476" s="66" t="e">
        <f t="shared" si="21"/>
        <v>#VALUE!</v>
      </c>
      <c r="M476" s="23" t="e">
        <f t="shared" si="22"/>
        <v>#VALUE!</v>
      </c>
      <c r="O476" s="65" t="e">
        <f t="shared" si="23"/>
        <v>#VALUE!</v>
      </c>
    </row>
    <row r="477" spans="1:15" s="46" customFormat="1" x14ac:dyDescent="0.25">
      <c r="A477" s="52" t="s">
        <v>834</v>
      </c>
      <c r="B477" s="52" t="s">
        <v>94</v>
      </c>
      <c r="C477" s="76">
        <v>266831.5</v>
      </c>
      <c r="D477" s="76">
        <v>266831.5</v>
      </c>
      <c r="E477" s="52" t="s">
        <v>7</v>
      </c>
      <c r="F477" s="76">
        <v>18879.14</v>
      </c>
      <c r="G477" s="76">
        <v>377190.3</v>
      </c>
      <c r="H477" s="76">
        <v>377190.3</v>
      </c>
      <c r="I477" s="76">
        <v>80746.679999999993</v>
      </c>
      <c r="J477" s="52" t="s">
        <v>7</v>
      </c>
      <c r="K477" s="76">
        <v>16965</v>
      </c>
      <c r="L477" s="66">
        <f t="shared" si="21"/>
        <v>5.0052029439781459E-2</v>
      </c>
      <c r="M477" s="23">
        <f t="shared" si="22"/>
        <v>-110358.79999999999</v>
      </c>
      <c r="O477" s="65">
        <f t="shared" si="23"/>
        <v>358311.16</v>
      </c>
    </row>
    <row r="478" spans="1:15" s="46" customFormat="1" x14ac:dyDescent="0.25">
      <c r="A478" s="52" t="s">
        <v>835</v>
      </c>
      <c r="B478" s="52" t="s">
        <v>94</v>
      </c>
      <c r="C478" s="76">
        <v>18617.82</v>
      </c>
      <c r="D478" s="76">
        <v>18617.82</v>
      </c>
      <c r="E478" s="52" t="s">
        <v>7</v>
      </c>
      <c r="F478" s="52" t="s">
        <v>7</v>
      </c>
      <c r="G478" s="76">
        <v>40952.550000000003</v>
      </c>
      <c r="H478" s="76">
        <v>40952.550000000003</v>
      </c>
      <c r="I478" s="76">
        <v>24490.560000000001</v>
      </c>
      <c r="J478" s="76">
        <v>3217.67</v>
      </c>
      <c r="K478" s="76">
        <v>-300</v>
      </c>
      <c r="L478" s="66" t="e">
        <f t="shared" si="21"/>
        <v>#VALUE!</v>
      </c>
      <c r="M478" s="23">
        <f t="shared" si="22"/>
        <v>-22334.730000000003</v>
      </c>
      <c r="O478" s="65" t="e">
        <f t="shared" si="23"/>
        <v>#VALUE!</v>
      </c>
    </row>
    <row r="479" spans="1:15" s="46" customFormat="1" x14ac:dyDescent="0.25">
      <c r="A479" s="52" t="s">
        <v>836</v>
      </c>
      <c r="B479" s="52" t="s">
        <v>934</v>
      </c>
      <c r="C479" s="52" t="s">
        <v>7</v>
      </c>
      <c r="D479" s="52" t="s">
        <v>7</v>
      </c>
      <c r="E479" s="52" t="s">
        <v>7</v>
      </c>
      <c r="F479" s="52" t="s">
        <v>7</v>
      </c>
      <c r="G479" s="52" t="s">
        <v>7</v>
      </c>
      <c r="H479" s="52" t="s">
        <v>7</v>
      </c>
      <c r="I479" s="52" t="s">
        <v>7</v>
      </c>
      <c r="J479" s="52" t="s">
        <v>7</v>
      </c>
      <c r="K479" s="76">
        <v>-14653.7</v>
      </c>
      <c r="L479" s="66" t="e">
        <f t="shared" si="21"/>
        <v>#VALUE!</v>
      </c>
      <c r="M479" s="23" t="e">
        <f t="shared" si="22"/>
        <v>#VALUE!</v>
      </c>
      <c r="O479" s="65" t="e">
        <f t="shared" si="23"/>
        <v>#VALUE!</v>
      </c>
    </row>
    <row r="480" spans="1:15" s="46" customFormat="1" x14ac:dyDescent="0.25">
      <c r="A480" s="52" t="s">
        <v>837</v>
      </c>
      <c r="B480" s="52" t="s">
        <v>934</v>
      </c>
      <c r="C480" s="52" t="s">
        <v>7</v>
      </c>
      <c r="D480" s="52" t="s">
        <v>7</v>
      </c>
      <c r="E480" s="52" t="s">
        <v>7</v>
      </c>
      <c r="F480" s="52" t="s">
        <v>7</v>
      </c>
      <c r="G480" s="76">
        <v>367535.55</v>
      </c>
      <c r="H480" s="76">
        <v>367535.55</v>
      </c>
      <c r="I480" s="76">
        <v>398998.62</v>
      </c>
      <c r="J480" s="52" t="s">
        <v>7</v>
      </c>
      <c r="K480" s="52" t="s">
        <v>7</v>
      </c>
      <c r="L480" s="66" t="e">
        <f t="shared" si="21"/>
        <v>#VALUE!</v>
      </c>
      <c r="M480" s="23" t="e">
        <f t="shared" si="22"/>
        <v>#VALUE!</v>
      </c>
      <c r="O480" s="65" t="e">
        <f t="shared" si="23"/>
        <v>#VALUE!</v>
      </c>
    </row>
    <row r="481" spans="1:15" s="46" customFormat="1" x14ac:dyDescent="0.25">
      <c r="A481" s="52" t="s">
        <v>647</v>
      </c>
      <c r="B481" s="52" t="s">
        <v>888</v>
      </c>
      <c r="C481" s="76">
        <v>2800</v>
      </c>
      <c r="D481" s="76">
        <v>2800</v>
      </c>
      <c r="E481" s="52" t="s">
        <v>7</v>
      </c>
      <c r="F481" s="76">
        <v>364.5</v>
      </c>
      <c r="G481" s="76">
        <v>2800</v>
      </c>
      <c r="H481" s="76">
        <v>2800</v>
      </c>
      <c r="I481" s="76">
        <v>2426.75</v>
      </c>
      <c r="J481" s="52" t="s">
        <v>7</v>
      </c>
      <c r="K481" s="52" t="s">
        <v>7</v>
      </c>
      <c r="L481" s="66">
        <f t="shared" si="21"/>
        <v>0.13017857142857142</v>
      </c>
      <c r="M481" s="23">
        <f t="shared" si="22"/>
        <v>0</v>
      </c>
      <c r="O481" s="65">
        <f t="shared" si="23"/>
        <v>2435.5</v>
      </c>
    </row>
    <row r="482" spans="1:15" s="46" customFormat="1" x14ac:dyDescent="0.25">
      <c r="A482" s="52" t="s">
        <v>648</v>
      </c>
      <c r="B482" s="52" t="s">
        <v>945</v>
      </c>
      <c r="C482" s="52" t="s">
        <v>7</v>
      </c>
      <c r="D482" s="52" t="s">
        <v>7</v>
      </c>
      <c r="E482" s="52" t="s">
        <v>7</v>
      </c>
      <c r="F482" s="52" t="s">
        <v>7</v>
      </c>
      <c r="G482" s="52" t="s">
        <v>7</v>
      </c>
      <c r="H482" s="52" t="s">
        <v>7</v>
      </c>
      <c r="I482" s="52" t="s">
        <v>7</v>
      </c>
      <c r="J482" s="52" t="s">
        <v>7</v>
      </c>
      <c r="K482" s="76">
        <v>3834</v>
      </c>
      <c r="L482" s="66" t="e">
        <f t="shared" si="21"/>
        <v>#VALUE!</v>
      </c>
      <c r="M482" s="23" t="e">
        <f t="shared" si="22"/>
        <v>#VALUE!</v>
      </c>
      <c r="O482" s="65" t="e">
        <f t="shared" si="23"/>
        <v>#VALUE!</v>
      </c>
    </row>
    <row r="483" spans="1:15" s="46" customFormat="1" x14ac:dyDescent="0.25">
      <c r="A483" s="52" t="s">
        <v>649</v>
      </c>
      <c r="B483" s="52" t="s">
        <v>97</v>
      </c>
      <c r="C483" s="76">
        <v>225000</v>
      </c>
      <c r="D483" s="76">
        <v>225000</v>
      </c>
      <c r="E483" s="52" t="s">
        <v>7</v>
      </c>
      <c r="F483" s="52" t="s">
        <v>7</v>
      </c>
      <c r="G483" s="76">
        <v>225000</v>
      </c>
      <c r="H483" s="76">
        <v>225000</v>
      </c>
      <c r="I483" s="76">
        <v>225000</v>
      </c>
      <c r="J483" s="52" t="s">
        <v>7</v>
      </c>
      <c r="K483" s="52" t="s">
        <v>7</v>
      </c>
      <c r="L483" s="66" t="e">
        <f t="shared" si="21"/>
        <v>#VALUE!</v>
      </c>
      <c r="M483" s="23">
        <f t="shared" si="22"/>
        <v>0</v>
      </c>
      <c r="O483" s="65" t="e">
        <f t="shared" si="23"/>
        <v>#VALUE!</v>
      </c>
    </row>
    <row r="484" spans="1:15" s="46" customFormat="1" x14ac:dyDescent="0.25">
      <c r="A484" s="52" t="s">
        <v>650</v>
      </c>
      <c r="B484" s="52" t="s">
        <v>633</v>
      </c>
      <c r="C484" s="76">
        <v>180100</v>
      </c>
      <c r="D484" s="76">
        <v>180100</v>
      </c>
      <c r="E484" s="52" t="s">
        <v>7</v>
      </c>
      <c r="F484" s="76">
        <v>90050</v>
      </c>
      <c r="G484" s="76">
        <v>180100</v>
      </c>
      <c r="H484" s="76">
        <v>180100</v>
      </c>
      <c r="I484" s="76">
        <v>184600</v>
      </c>
      <c r="J484" s="76">
        <v>164779.13</v>
      </c>
      <c r="K484" s="76">
        <v>169145.31</v>
      </c>
      <c r="L484" s="66">
        <f t="shared" si="21"/>
        <v>0.5</v>
      </c>
      <c r="M484" s="23">
        <f t="shared" si="22"/>
        <v>0</v>
      </c>
      <c r="O484" s="65">
        <f t="shared" si="23"/>
        <v>90050</v>
      </c>
    </row>
    <row r="485" spans="1:15" s="46" customFormat="1" x14ac:dyDescent="0.25">
      <c r="A485" s="52" t="s">
        <v>651</v>
      </c>
      <c r="B485" s="52" t="s">
        <v>92</v>
      </c>
      <c r="C485" s="76">
        <v>500</v>
      </c>
      <c r="D485" s="76">
        <v>500</v>
      </c>
      <c r="E485" s="52" t="s">
        <v>7</v>
      </c>
      <c r="F485" s="52" t="s">
        <v>7</v>
      </c>
      <c r="G485" s="76">
        <v>450</v>
      </c>
      <c r="H485" s="76">
        <v>450</v>
      </c>
      <c r="I485" s="76">
        <v>450</v>
      </c>
      <c r="J485" s="76">
        <v>450</v>
      </c>
      <c r="K485" s="76">
        <v>450</v>
      </c>
      <c r="L485" s="66" t="e">
        <f t="shared" si="21"/>
        <v>#VALUE!</v>
      </c>
      <c r="M485" s="23">
        <f t="shared" si="22"/>
        <v>50</v>
      </c>
      <c r="O485" s="65" t="e">
        <f t="shared" si="23"/>
        <v>#VALUE!</v>
      </c>
    </row>
    <row r="486" spans="1:15" s="46" customFormat="1" x14ac:dyDescent="0.25">
      <c r="A486" s="52" t="s">
        <v>652</v>
      </c>
      <c r="B486" s="52" t="s">
        <v>96</v>
      </c>
      <c r="C486" s="52" t="s">
        <v>7</v>
      </c>
      <c r="D486" s="52" t="s">
        <v>7</v>
      </c>
      <c r="E486" s="52" t="s">
        <v>7</v>
      </c>
      <c r="F486" s="52" t="s">
        <v>7</v>
      </c>
      <c r="G486" s="52" t="s">
        <v>7</v>
      </c>
      <c r="H486" s="52" t="s">
        <v>7</v>
      </c>
      <c r="I486" s="52" t="s">
        <v>7</v>
      </c>
      <c r="J486" s="76">
        <v>5000</v>
      </c>
      <c r="K486" s="52" t="s">
        <v>7</v>
      </c>
      <c r="L486" s="66" t="e">
        <f t="shared" si="21"/>
        <v>#VALUE!</v>
      </c>
      <c r="M486" s="23" t="e">
        <f t="shared" si="22"/>
        <v>#VALUE!</v>
      </c>
      <c r="O486" s="65" t="e">
        <f t="shared" si="23"/>
        <v>#VALUE!</v>
      </c>
    </row>
    <row r="487" spans="1:15" s="46" customFormat="1" x14ac:dyDescent="0.25">
      <c r="A487" s="52" t="s">
        <v>653</v>
      </c>
      <c r="B487" s="52" t="s">
        <v>95</v>
      </c>
      <c r="C487" s="76">
        <v>-378190</v>
      </c>
      <c r="D487" s="76">
        <v>-378190</v>
      </c>
      <c r="E487" s="52" t="s">
        <v>7</v>
      </c>
      <c r="F487" s="76">
        <v>-189095</v>
      </c>
      <c r="G487" s="76">
        <v>-378190</v>
      </c>
      <c r="H487" s="76">
        <v>-378190</v>
      </c>
      <c r="I487" s="76">
        <v>-369640</v>
      </c>
      <c r="J487" s="76">
        <v>-360200</v>
      </c>
      <c r="K487" s="76">
        <v>-345999.96</v>
      </c>
      <c r="L487" s="66">
        <f t="shared" si="21"/>
        <v>0.5</v>
      </c>
      <c r="M487" s="23">
        <f t="shared" si="22"/>
        <v>0</v>
      </c>
      <c r="O487" s="65">
        <f t="shared" si="23"/>
        <v>-189095</v>
      </c>
    </row>
    <row r="488" spans="1:15" s="46" customFormat="1" x14ac:dyDescent="0.25">
      <c r="A488" s="52" t="s">
        <v>654</v>
      </c>
      <c r="B488" s="52" t="s">
        <v>97</v>
      </c>
      <c r="C488" s="76">
        <v>230000</v>
      </c>
      <c r="D488" s="76">
        <v>230000</v>
      </c>
      <c r="E488" s="52" t="s">
        <v>7</v>
      </c>
      <c r="F488" s="52" t="s">
        <v>7</v>
      </c>
      <c r="G488" s="76">
        <v>230000</v>
      </c>
      <c r="H488" s="76">
        <v>230000</v>
      </c>
      <c r="I488" s="76">
        <v>215000</v>
      </c>
      <c r="J488" s="52" t="s">
        <v>7</v>
      </c>
      <c r="K488" s="52" t="s">
        <v>7</v>
      </c>
      <c r="L488" s="66" t="e">
        <f t="shared" si="21"/>
        <v>#VALUE!</v>
      </c>
      <c r="M488" s="23">
        <f t="shared" si="22"/>
        <v>0</v>
      </c>
      <c r="O488" s="65" t="e">
        <f t="shared" si="23"/>
        <v>#VALUE!</v>
      </c>
    </row>
    <row r="489" spans="1:15" s="46" customFormat="1" x14ac:dyDescent="0.25">
      <c r="A489" s="52" t="s">
        <v>655</v>
      </c>
      <c r="B489" s="52" t="s">
        <v>633</v>
      </c>
      <c r="C489" s="76">
        <v>147750</v>
      </c>
      <c r="D489" s="76">
        <v>147750</v>
      </c>
      <c r="E489" s="52" t="s">
        <v>7</v>
      </c>
      <c r="F489" s="76">
        <v>73875</v>
      </c>
      <c r="G489" s="76">
        <v>147750</v>
      </c>
      <c r="H489" s="76">
        <v>147750</v>
      </c>
      <c r="I489" s="76">
        <v>154200</v>
      </c>
      <c r="J489" s="76">
        <v>153096.57999999999</v>
      </c>
      <c r="K489" s="76">
        <v>158330.79</v>
      </c>
      <c r="L489" s="66">
        <f t="shared" si="21"/>
        <v>0.5</v>
      </c>
      <c r="M489" s="23">
        <f t="shared" si="22"/>
        <v>0</v>
      </c>
      <c r="O489" s="65">
        <f t="shared" si="23"/>
        <v>73875</v>
      </c>
    </row>
    <row r="490" spans="1:15" s="46" customFormat="1" x14ac:dyDescent="0.25">
      <c r="A490" s="52" t="s">
        <v>656</v>
      </c>
      <c r="B490" s="52" t="s">
        <v>92</v>
      </c>
      <c r="C490" s="76">
        <v>500</v>
      </c>
      <c r="D490" s="76">
        <v>500</v>
      </c>
      <c r="E490" s="52" t="s">
        <v>7</v>
      </c>
      <c r="F490" s="52" t="s">
        <v>7</v>
      </c>
      <c r="G490" s="76">
        <v>440</v>
      </c>
      <c r="H490" s="76">
        <v>440</v>
      </c>
      <c r="I490" s="76">
        <v>440</v>
      </c>
      <c r="J490" s="76">
        <v>440</v>
      </c>
      <c r="K490" s="76">
        <v>440</v>
      </c>
      <c r="L490" s="66" t="e">
        <f t="shared" si="21"/>
        <v>#VALUE!</v>
      </c>
      <c r="M490" s="23">
        <f t="shared" si="22"/>
        <v>60</v>
      </c>
      <c r="O490" s="65" t="e">
        <f t="shared" si="23"/>
        <v>#VALUE!</v>
      </c>
    </row>
    <row r="491" spans="1:15" s="46" customFormat="1" x14ac:dyDescent="0.25">
      <c r="A491" s="52" t="s">
        <v>657</v>
      </c>
      <c r="B491" s="52" t="s">
        <v>12</v>
      </c>
      <c r="C491" s="52" t="s">
        <v>7</v>
      </c>
      <c r="D491" s="52" t="s">
        <v>7</v>
      </c>
      <c r="E491" s="52" t="s">
        <v>7</v>
      </c>
      <c r="F491" s="52" t="s">
        <v>7</v>
      </c>
      <c r="G491" s="52" t="s">
        <v>7</v>
      </c>
      <c r="H491" s="52" t="s">
        <v>7</v>
      </c>
      <c r="I491" s="52" t="s">
        <v>7</v>
      </c>
      <c r="J491" s="52" t="s">
        <v>7</v>
      </c>
      <c r="K491" s="76">
        <v>-229228.07</v>
      </c>
      <c r="L491" s="66" t="e">
        <f t="shared" si="21"/>
        <v>#VALUE!</v>
      </c>
      <c r="M491" s="23" t="e">
        <f t="shared" si="22"/>
        <v>#VALUE!</v>
      </c>
      <c r="O491" s="65" t="e">
        <f t="shared" si="23"/>
        <v>#VALUE!</v>
      </c>
    </row>
    <row r="492" spans="1:15" s="46" customFormat="1" x14ac:dyDescent="0.25">
      <c r="A492" s="52" t="s">
        <v>658</v>
      </c>
      <c r="B492" s="52" t="s">
        <v>867</v>
      </c>
      <c r="C492" s="52" t="s">
        <v>7</v>
      </c>
      <c r="D492" s="52" t="s">
        <v>7</v>
      </c>
      <c r="E492" s="52" t="s">
        <v>7</v>
      </c>
      <c r="F492" s="52" t="s">
        <v>7</v>
      </c>
      <c r="G492" s="52" t="s">
        <v>7</v>
      </c>
      <c r="H492" s="52" t="s">
        <v>7</v>
      </c>
      <c r="I492" s="52" t="s">
        <v>7</v>
      </c>
      <c r="J492" s="52" t="s">
        <v>7</v>
      </c>
      <c r="K492" s="76">
        <v>-7522.34</v>
      </c>
      <c r="L492" s="66" t="e">
        <f t="shared" si="21"/>
        <v>#VALUE!</v>
      </c>
      <c r="M492" s="23" t="e">
        <f t="shared" si="22"/>
        <v>#VALUE!</v>
      </c>
      <c r="O492" s="65" t="e">
        <f t="shared" si="23"/>
        <v>#VALUE!</v>
      </c>
    </row>
    <row r="493" spans="1:15" s="46" customFormat="1" x14ac:dyDescent="0.25">
      <c r="A493" s="52" t="s">
        <v>659</v>
      </c>
      <c r="B493" s="52" t="s">
        <v>13</v>
      </c>
      <c r="C493" s="52" t="s">
        <v>7</v>
      </c>
      <c r="D493" s="52" t="s">
        <v>7</v>
      </c>
      <c r="E493" s="52" t="s">
        <v>7</v>
      </c>
      <c r="F493" s="52" t="s">
        <v>7</v>
      </c>
      <c r="G493" s="52" t="s">
        <v>7</v>
      </c>
      <c r="H493" s="52" t="s">
        <v>7</v>
      </c>
      <c r="I493" s="52" t="s">
        <v>7</v>
      </c>
      <c r="J493" s="52" t="s">
        <v>7</v>
      </c>
      <c r="K493" s="76">
        <v>-4266.18</v>
      </c>
      <c r="L493" s="66" t="e">
        <f t="shared" si="21"/>
        <v>#VALUE!</v>
      </c>
      <c r="M493" s="23" t="e">
        <f t="shared" si="22"/>
        <v>#VALUE!</v>
      </c>
      <c r="O493" s="65" t="e">
        <f t="shared" si="23"/>
        <v>#VALUE!</v>
      </c>
    </row>
    <row r="494" spans="1:15" s="46" customFormat="1" x14ac:dyDescent="0.25">
      <c r="A494" s="52" t="s">
        <v>660</v>
      </c>
      <c r="B494" s="52" t="s">
        <v>95</v>
      </c>
      <c r="C494" s="52" t="s">
        <v>7</v>
      </c>
      <c r="D494" s="52" t="s">
        <v>7</v>
      </c>
      <c r="E494" s="52" t="s">
        <v>7</v>
      </c>
      <c r="F494" s="52" t="s">
        <v>7</v>
      </c>
      <c r="G494" s="52" t="s">
        <v>7</v>
      </c>
      <c r="H494" s="52" t="s">
        <v>7</v>
      </c>
      <c r="I494" s="52" t="s">
        <v>7</v>
      </c>
      <c r="J494" s="52" t="s">
        <v>7</v>
      </c>
      <c r="K494" s="76">
        <v>-79617</v>
      </c>
      <c r="L494" s="66" t="e">
        <f t="shared" si="21"/>
        <v>#VALUE!</v>
      </c>
      <c r="M494" s="23" t="e">
        <f t="shared" si="22"/>
        <v>#VALUE!</v>
      </c>
      <c r="O494" s="65" t="e">
        <f t="shared" si="23"/>
        <v>#VALUE!</v>
      </c>
    </row>
    <row r="495" spans="1:15" s="46" customFormat="1" x14ac:dyDescent="0.25">
      <c r="A495" s="52" t="s">
        <v>661</v>
      </c>
      <c r="B495" s="52" t="s">
        <v>97</v>
      </c>
      <c r="C495" s="52" t="s">
        <v>7</v>
      </c>
      <c r="D495" s="52" t="s">
        <v>7</v>
      </c>
      <c r="E495" s="52" t="s">
        <v>7</v>
      </c>
      <c r="F495" s="52" t="s">
        <v>7</v>
      </c>
      <c r="G495" s="52" t="s">
        <v>7</v>
      </c>
      <c r="H495" s="52" t="s">
        <v>7</v>
      </c>
      <c r="I495" s="52" t="s">
        <v>7</v>
      </c>
      <c r="J495" s="52" t="s">
        <v>7</v>
      </c>
      <c r="K495" s="76">
        <v>195000</v>
      </c>
      <c r="L495" s="66" t="e">
        <f t="shared" si="21"/>
        <v>#VALUE!</v>
      </c>
      <c r="M495" s="23" t="e">
        <f t="shared" si="22"/>
        <v>#VALUE!</v>
      </c>
      <c r="O495" s="65" t="e">
        <f t="shared" si="23"/>
        <v>#VALUE!</v>
      </c>
    </row>
    <row r="496" spans="1:15" s="46" customFormat="1" x14ac:dyDescent="0.25">
      <c r="A496" s="52" t="s">
        <v>662</v>
      </c>
      <c r="B496" s="52" t="s">
        <v>633</v>
      </c>
      <c r="C496" s="52" t="s">
        <v>7</v>
      </c>
      <c r="D496" s="52" t="s">
        <v>7</v>
      </c>
      <c r="E496" s="52" t="s">
        <v>7</v>
      </c>
      <c r="F496" s="52" t="s">
        <v>7</v>
      </c>
      <c r="G496" s="52" t="s">
        <v>7</v>
      </c>
      <c r="H496" s="52" t="s">
        <v>7</v>
      </c>
      <c r="I496" s="52" t="s">
        <v>7</v>
      </c>
      <c r="J496" s="52" t="s">
        <v>7</v>
      </c>
      <c r="K496" s="76">
        <v>8092.5</v>
      </c>
      <c r="L496" s="66" t="e">
        <f t="shared" si="21"/>
        <v>#VALUE!</v>
      </c>
      <c r="M496" s="23" t="e">
        <f t="shared" si="22"/>
        <v>#VALUE!</v>
      </c>
      <c r="O496" s="65" t="e">
        <f t="shared" si="23"/>
        <v>#VALUE!</v>
      </c>
    </row>
    <row r="497" spans="1:15" s="46" customFormat="1" x14ac:dyDescent="0.25">
      <c r="A497" s="52" t="s">
        <v>663</v>
      </c>
      <c r="B497" s="52" t="s">
        <v>92</v>
      </c>
      <c r="C497" s="52" t="s">
        <v>7</v>
      </c>
      <c r="D497" s="52" t="s">
        <v>7</v>
      </c>
      <c r="E497" s="52" t="s">
        <v>7</v>
      </c>
      <c r="F497" s="52" t="s">
        <v>7</v>
      </c>
      <c r="G497" s="52" t="s">
        <v>7</v>
      </c>
      <c r="H497" s="52" t="s">
        <v>7</v>
      </c>
      <c r="I497" s="52" t="s">
        <v>7</v>
      </c>
      <c r="J497" s="52" t="s">
        <v>7</v>
      </c>
      <c r="K497" s="76">
        <v>1256.25</v>
      </c>
      <c r="L497" s="66" t="e">
        <f t="shared" si="21"/>
        <v>#VALUE!</v>
      </c>
      <c r="M497" s="23" t="e">
        <f t="shared" si="22"/>
        <v>#VALUE!</v>
      </c>
      <c r="O497" s="65" t="e">
        <f t="shared" si="23"/>
        <v>#VALUE!</v>
      </c>
    </row>
    <row r="498" spans="1:15" s="46" customFormat="1" x14ac:dyDescent="0.25">
      <c r="A498" s="52" t="s">
        <v>664</v>
      </c>
      <c r="B498" s="52" t="s">
        <v>96</v>
      </c>
      <c r="C498" s="52" t="s">
        <v>7</v>
      </c>
      <c r="D498" s="52" t="s">
        <v>7</v>
      </c>
      <c r="E498" s="52" t="s">
        <v>7</v>
      </c>
      <c r="F498" s="52" t="s">
        <v>7</v>
      </c>
      <c r="G498" s="52" t="s">
        <v>7</v>
      </c>
      <c r="H498" s="52" t="s">
        <v>7</v>
      </c>
      <c r="I498" s="76">
        <v>17387.07</v>
      </c>
      <c r="J498" s="52" t="s">
        <v>7</v>
      </c>
      <c r="K498" s="76">
        <v>124560.04</v>
      </c>
      <c r="L498" s="66" t="e">
        <f t="shared" si="21"/>
        <v>#VALUE!</v>
      </c>
      <c r="M498" s="23" t="e">
        <f t="shared" si="22"/>
        <v>#VALUE!</v>
      </c>
      <c r="O498" s="65" t="e">
        <f t="shared" si="23"/>
        <v>#VALUE!</v>
      </c>
    </row>
    <row r="499" spans="1:15" s="46" customFormat="1" x14ac:dyDescent="0.25">
      <c r="A499" s="52" t="s">
        <v>665</v>
      </c>
      <c r="B499" s="52" t="s">
        <v>22</v>
      </c>
      <c r="C499" s="76">
        <v>-500</v>
      </c>
      <c r="D499" s="76">
        <v>-500</v>
      </c>
      <c r="E499" s="52" t="s">
        <v>7</v>
      </c>
      <c r="F499" s="76">
        <v>-276.54000000000002</v>
      </c>
      <c r="G499" s="76">
        <v>-1500</v>
      </c>
      <c r="H499" s="76">
        <v>-500</v>
      </c>
      <c r="I499" s="76">
        <v>-1491.23</v>
      </c>
      <c r="J499" s="76">
        <v>-4831.28</v>
      </c>
      <c r="K499" s="76">
        <v>-15133.07</v>
      </c>
      <c r="L499" s="66">
        <f t="shared" si="21"/>
        <v>0.18436000000000002</v>
      </c>
      <c r="M499" s="23">
        <f t="shared" si="22"/>
        <v>1000</v>
      </c>
      <c r="O499" s="65">
        <f t="shared" si="23"/>
        <v>-223.45999999999998</v>
      </c>
    </row>
    <row r="500" spans="1:15" s="46" customFormat="1" x14ac:dyDescent="0.25">
      <c r="A500" s="52" t="s">
        <v>666</v>
      </c>
      <c r="B500" s="52" t="s">
        <v>95</v>
      </c>
      <c r="C500" s="52" t="s">
        <v>7</v>
      </c>
      <c r="D500" s="52" t="s">
        <v>7</v>
      </c>
      <c r="E500" s="52" t="s">
        <v>7</v>
      </c>
      <c r="F500" s="52" t="s">
        <v>7</v>
      </c>
      <c r="G500" s="52" t="s">
        <v>7</v>
      </c>
      <c r="H500" s="52" t="s">
        <v>7</v>
      </c>
      <c r="I500" s="76">
        <v>-10000</v>
      </c>
      <c r="J500" s="52" t="s">
        <v>7</v>
      </c>
      <c r="K500" s="52" t="s">
        <v>7</v>
      </c>
      <c r="L500" s="66" t="e">
        <f t="shared" si="21"/>
        <v>#VALUE!</v>
      </c>
      <c r="M500" s="23" t="e">
        <f t="shared" si="22"/>
        <v>#VALUE!</v>
      </c>
      <c r="O500" s="65" t="e">
        <f t="shared" si="23"/>
        <v>#VALUE!</v>
      </c>
    </row>
    <row r="501" spans="1:15" s="46" customFormat="1" x14ac:dyDescent="0.25">
      <c r="A501" s="52" t="s">
        <v>667</v>
      </c>
      <c r="B501" s="52" t="s">
        <v>946</v>
      </c>
      <c r="C501" s="76">
        <v>-914211</v>
      </c>
      <c r="D501" s="76">
        <v>-918273</v>
      </c>
      <c r="E501" s="52" t="s">
        <v>7</v>
      </c>
      <c r="F501" s="76">
        <v>-621366.93000000005</v>
      </c>
      <c r="G501" s="76">
        <v>-870677.1</v>
      </c>
      <c r="H501" s="76">
        <v>-918273</v>
      </c>
      <c r="I501" s="76">
        <v>-842776.7</v>
      </c>
      <c r="J501" s="76">
        <v>-790636.89</v>
      </c>
      <c r="K501" s="76">
        <v>-722205.91</v>
      </c>
      <c r="L501" s="66">
        <f t="shared" si="21"/>
        <v>0.71365943815451227</v>
      </c>
      <c r="M501" s="23">
        <f t="shared" si="22"/>
        <v>-47595.900000000023</v>
      </c>
      <c r="O501" s="65">
        <f t="shared" si="23"/>
        <v>-296906.06999999995</v>
      </c>
    </row>
    <row r="502" spans="1:15" s="46" customFormat="1" x14ac:dyDescent="0.25">
      <c r="A502" s="52" t="s">
        <v>668</v>
      </c>
      <c r="B502" s="52" t="s">
        <v>20</v>
      </c>
      <c r="C502" s="76">
        <v>-1200</v>
      </c>
      <c r="D502" s="76">
        <v>-1200</v>
      </c>
      <c r="E502" s="52" t="s">
        <v>7</v>
      </c>
      <c r="F502" s="52" t="s">
        <v>7</v>
      </c>
      <c r="G502" s="76">
        <v>-1200</v>
      </c>
      <c r="H502" s="76">
        <v>-1200</v>
      </c>
      <c r="I502" s="52" t="s">
        <v>7</v>
      </c>
      <c r="J502" s="76">
        <v>-1200</v>
      </c>
      <c r="K502" s="76">
        <v>-1200</v>
      </c>
      <c r="L502" s="66" t="e">
        <f t="shared" si="21"/>
        <v>#VALUE!</v>
      </c>
      <c r="M502" s="23">
        <f t="shared" si="22"/>
        <v>0</v>
      </c>
      <c r="O502" s="65" t="e">
        <f t="shared" si="23"/>
        <v>#VALUE!</v>
      </c>
    </row>
    <row r="503" spans="1:15" s="46" customFormat="1" x14ac:dyDescent="0.25">
      <c r="A503" s="52" t="s">
        <v>1017</v>
      </c>
      <c r="B503" s="52" t="s">
        <v>222</v>
      </c>
      <c r="C503" s="76">
        <v>-65000</v>
      </c>
      <c r="D503" s="76">
        <v>-400000</v>
      </c>
      <c r="E503" s="52" t="s">
        <v>7</v>
      </c>
      <c r="F503" s="52" t="s">
        <v>7</v>
      </c>
      <c r="G503" s="52" t="s">
        <v>7</v>
      </c>
      <c r="H503" s="52" t="s">
        <v>7</v>
      </c>
      <c r="I503" s="52" t="s">
        <v>7</v>
      </c>
      <c r="J503" s="52" t="s">
        <v>7</v>
      </c>
      <c r="K503" s="52" t="s">
        <v>7</v>
      </c>
      <c r="L503" s="71" t="e">
        <f t="shared" si="21"/>
        <v>#VALUE!</v>
      </c>
      <c r="M503" s="70" t="e">
        <f t="shared" si="22"/>
        <v>#VALUE!</v>
      </c>
      <c r="O503" s="65" t="e">
        <f t="shared" si="23"/>
        <v>#VALUE!</v>
      </c>
    </row>
    <row r="504" spans="1:15" s="46" customFormat="1" x14ac:dyDescent="0.25">
      <c r="A504" s="52" t="s">
        <v>669</v>
      </c>
      <c r="B504" s="52" t="s">
        <v>25</v>
      </c>
      <c r="C504" s="52" t="s">
        <v>7</v>
      </c>
      <c r="D504" s="52" t="s">
        <v>7</v>
      </c>
      <c r="E504" s="52" t="s">
        <v>7</v>
      </c>
      <c r="F504" s="76">
        <v>-14085</v>
      </c>
      <c r="G504" s="76">
        <v>-20000</v>
      </c>
      <c r="H504" s="76">
        <v>-14085</v>
      </c>
      <c r="I504" s="76">
        <v>-19125</v>
      </c>
      <c r="J504" s="52" t="s">
        <v>7</v>
      </c>
      <c r="K504" s="52" t="s">
        <v>7</v>
      </c>
      <c r="L504" s="66">
        <f t="shared" si="21"/>
        <v>0.70425000000000004</v>
      </c>
      <c r="M504" s="23" t="e">
        <f t="shared" si="22"/>
        <v>#VALUE!</v>
      </c>
      <c r="O504" s="65">
        <f t="shared" si="23"/>
        <v>0</v>
      </c>
    </row>
    <row r="505" spans="1:15" s="46" customFormat="1" x14ac:dyDescent="0.25">
      <c r="A505" s="52" t="s">
        <v>670</v>
      </c>
      <c r="B505" s="52" t="s">
        <v>879</v>
      </c>
      <c r="C505" s="76">
        <v>32112</v>
      </c>
      <c r="D505" s="76">
        <v>32112</v>
      </c>
      <c r="E505" s="52" t="s">
        <v>7</v>
      </c>
      <c r="F505" s="76">
        <v>18712.5</v>
      </c>
      <c r="G505" s="76">
        <v>30632</v>
      </c>
      <c r="H505" s="76">
        <v>30635</v>
      </c>
      <c r="I505" s="76">
        <v>30311.45</v>
      </c>
      <c r="J505" s="76">
        <v>35773.599999999999</v>
      </c>
      <c r="K505" s="76">
        <v>43547.34</v>
      </c>
      <c r="L505" s="66">
        <f t="shared" si="21"/>
        <v>0.61088077827108911</v>
      </c>
      <c r="M505" s="23">
        <f t="shared" si="22"/>
        <v>1480</v>
      </c>
      <c r="O505" s="65">
        <f t="shared" si="23"/>
        <v>11922.5</v>
      </c>
    </row>
    <row r="506" spans="1:15" s="46" customFormat="1" x14ac:dyDescent="0.25">
      <c r="A506" s="52" t="s">
        <v>671</v>
      </c>
      <c r="B506" s="52" t="s">
        <v>28</v>
      </c>
      <c r="C506" s="76">
        <v>630</v>
      </c>
      <c r="D506" s="76">
        <v>630</v>
      </c>
      <c r="E506" s="52" t="s">
        <v>7</v>
      </c>
      <c r="F506" s="76">
        <v>630</v>
      </c>
      <c r="G506" s="76">
        <v>630</v>
      </c>
      <c r="H506" s="76">
        <v>630</v>
      </c>
      <c r="I506" s="76">
        <v>360</v>
      </c>
      <c r="J506" s="76">
        <v>360</v>
      </c>
      <c r="K506" s="76">
        <v>580</v>
      </c>
      <c r="L506" s="74">
        <f t="shared" si="21"/>
        <v>1</v>
      </c>
      <c r="M506" s="69">
        <f t="shared" si="22"/>
        <v>0</v>
      </c>
      <c r="N506" s="51"/>
      <c r="O506" s="75">
        <f t="shared" si="23"/>
        <v>0</v>
      </c>
    </row>
    <row r="507" spans="1:15" s="46" customFormat="1" x14ac:dyDescent="0.25">
      <c r="A507" s="52" t="s">
        <v>672</v>
      </c>
      <c r="B507" s="52" t="s">
        <v>881</v>
      </c>
      <c r="C507" s="76">
        <v>3682</v>
      </c>
      <c r="D507" s="76">
        <v>3825</v>
      </c>
      <c r="E507" s="52" t="s">
        <v>7</v>
      </c>
      <c r="F507" s="76">
        <v>2228.98</v>
      </c>
      <c r="G507" s="76">
        <v>3526</v>
      </c>
      <c r="H507" s="76">
        <v>3526</v>
      </c>
      <c r="I507" s="76">
        <v>3334.04</v>
      </c>
      <c r="J507" s="76">
        <v>1516.04</v>
      </c>
      <c r="K507" s="76">
        <v>2155.84</v>
      </c>
      <c r="L507" s="66">
        <f t="shared" si="21"/>
        <v>0.63215541690300625</v>
      </c>
      <c r="M507" s="23">
        <f t="shared" si="22"/>
        <v>299</v>
      </c>
      <c r="O507" s="65">
        <f t="shared" si="23"/>
        <v>1297.02</v>
      </c>
    </row>
    <row r="508" spans="1:15" s="46" customFormat="1" x14ac:dyDescent="0.25">
      <c r="A508" s="52" t="s">
        <v>673</v>
      </c>
      <c r="B508" s="52" t="s">
        <v>29</v>
      </c>
      <c r="C508" s="76">
        <v>2123</v>
      </c>
      <c r="D508" s="76">
        <v>2123</v>
      </c>
      <c r="E508" s="52" t="s">
        <v>7</v>
      </c>
      <c r="F508" s="76">
        <v>1219.4100000000001</v>
      </c>
      <c r="G508" s="76">
        <v>2031</v>
      </c>
      <c r="H508" s="76">
        <v>2035</v>
      </c>
      <c r="I508" s="76">
        <v>1916.23</v>
      </c>
      <c r="J508" s="76">
        <v>1971.98</v>
      </c>
      <c r="K508" s="76">
        <v>2943.23</v>
      </c>
      <c r="L508" s="66">
        <f t="shared" si="21"/>
        <v>0.60039881831610054</v>
      </c>
      <c r="M508" s="23">
        <f t="shared" si="22"/>
        <v>92</v>
      </c>
      <c r="O508" s="65">
        <f t="shared" si="23"/>
        <v>815.58999999999992</v>
      </c>
    </row>
    <row r="509" spans="1:15" s="46" customFormat="1" x14ac:dyDescent="0.25">
      <c r="A509" s="52" t="s">
        <v>674</v>
      </c>
      <c r="B509" s="52" t="s">
        <v>30</v>
      </c>
      <c r="C509" s="76">
        <v>497</v>
      </c>
      <c r="D509" s="76">
        <v>497</v>
      </c>
      <c r="E509" s="52" t="s">
        <v>7</v>
      </c>
      <c r="F509" s="76">
        <v>285.22000000000003</v>
      </c>
      <c r="G509" s="76">
        <v>475</v>
      </c>
      <c r="H509" s="76">
        <v>476</v>
      </c>
      <c r="I509" s="76">
        <v>448.16</v>
      </c>
      <c r="J509" s="76">
        <v>461.31</v>
      </c>
      <c r="K509" s="76">
        <v>853.82</v>
      </c>
      <c r="L509" s="66">
        <f t="shared" si="21"/>
        <v>0.60046315789473692</v>
      </c>
      <c r="M509" s="23">
        <f t="shared" si="22"/>
        <v>22</v>
      </c>
      <c r="O509" s="65">
        <f t="shared" si="23"/>
        <v>190.77999999999997</v>
      </c>
    </row>
    <row r="510" spans="1:15" s="46" customFormat="1" x14ac:dyDescent="0.25">
      <c r="A510" s="52" t="s">
        <v>675</v>
      </c>
      <c r="B510" s="52" t="s">
        <v>46</v>
      </c>
      <c r="C510" s="76">
        <v>2160</v>
      </c>
      <c r="D510" s="76">
        <v>2160</v>
      </c>
      <c r="E510" s="52" t="s">
        <v>7</v>
      </c>
      <c r="F510" s="76">
        <v>1350</v>
      </c>
      <c r="G510" s="76">
        <v>2160</v>
      </c>
      <c r="H510" s="76">
        <v>2160</v>
      </c>
      <c r="I510" s="76">
        <v>1800</v>
      </c>
      <c r="J510" s="76">
        <v>1900</v>
      </c>
      <c r="K510" s="76">
        <v>3000</v>
      </c>
      <c r="L510" s="66">
        <f t="shared" si="21"/>
        <v>0.625</v>
      </c>
      <c r="M510" s="23">
        <f t="shared" si="22"/>
        <v>0</v>
      </c>
      <c r="O510" s="65">
        <f t="shared" si="23"/>
        <v>810</v>
      </c>
    </row>
    <row r="511" spans="1:15" s="46" customFormat="1" x14ac:dyDescent="0.25">
      <c r="A511" s="52" t="s">
        <v>676</v>
      </c>
      <c r="B511" s="52" t="s">
        <v>882</v>
      </c>
      <c r="C511" s="76">
        <v>76</v>
      </c>
      <c r="D511" s="76">
        <v>76</v>
      </c>
      <c r="E511" s="52" t="s">
        <v>7</v>
      </c>
      <c r="F511" s="76">
        <v>40.299999999999997</v>
      </c>
      <c r="G511" s="76">
        <v>76</v>
      </c>
      <c r="H511" s="76">
        <v>76</v>
      </c>
      <c r="I511" s="76">
        <v>75.599999999999994</v>
      </c>
      <c r="J511" s="76">
        <v>43.22</v>
      </c>
      <c r="K511" s="76">
        <v>4.51</v>
      </c>
      <c r="L511" s="66">
        <f t="shared" si="21"/>
        <v>0.53026315789473677</v>
      </c>
      <c r="M511" s="23">
        <f t="shared" si="22"/>
        <v>0</v>
      </c>
      <c r="O511" s="65">
        <f t="shared" si="23"/>
        <v>35.700000000000003</v>
      </c>
    </row>
    <row r="512" spans="1:15" s="46" customFormat="1" x14ac:dyDescent="0.25">
      <c r="A512" s="52" t="s">
        <v>677</v>
      </c>
      <c r="B512" s="52" t="s">
        <v>31</v>
      </c>
      <c r="C512" s="76">
        <v>3811</v>
      </c>
      <c r="D512" s="76">
        <v>3811</v>
      </c>
      <c r="E512" s="52" t="s">
        <v>7</v>
      </c>
      <c r="F512" s="76">
        <v>2050.35</v>
      </c>
      <c r="G512" s="76">
        <v>3755</v>
      </c>
      <c r="H512" s="76">
        <v>3466</v>
      </c>
      <c r="I512" s="76">
        <v>3394.17</v>
      </c>
      <c r="J512" s="76">
        <v>4233.6499999999996</v>
      </c>
      <c r="K512" s="76">
        <v>6766.05</v>
      </c>
      <c r="L512" s="66">
        <f t="shared" si="21"/>
        <v>0.54603195739014643</v>
      </c>
      <c r="M512" s="23">
        <f t="shared" si="22"/>
        <v>56</v>
      </c>
      <c r="O512" s="65">
        <f t="shared" si="23"/>
        <v>1415.65</v>
      </c>
    </row>
    <row r="513" spans="1:15" s="46" customFormat="1" x14ac:dyDescent="0.25">
      <c r="A513" s="52" t="s">
        <v>678</v>
      </c>
      <c r="B513" s="52" t="s">
        <v>884</v>
      </c>
      <c r="C513" s="76">
        <v>83</v>
      </c>
      <c r="D513" s="76">
        <v>83</v>
      </c>
      <c r="E513" s="52" t="s">
        <v>7</v>
      </c>
      <c r="F513" s="76">
        <v>79</v>
      </c>
      <c r="G513" s="76">
        <v>79</v>
      </c>
      <c r="H513" s="76">
        <v>79</v>
      </c>
      <c r="I513" s="76">
        <v>75</v>
      </c>
      <c r="J513" s="76">
        <v>72</v>
      </c>
      <c r="K513" s="52" t="s">
        <v>7</v>
      </c>
      <c r="L513" s="66">
        <f t="shared" si="21"/>
        <v>1</v>
      </c>
      <c r="M513" s="23">
        <f t="shared" si="22"/>
        <v>4</v>
      </c>
      <c r="O513" s="65">
        <f t="shared" si="23"/>
        <v>0</v>
      </c>
    </row>
    <row r="514" spans="1:15" s="46" customFormat="1" x14ac:dyDescent="0.25">
      <c r="A514" s="52" t="s">
        <v>679</v>
      </c>
      <c r="B514" s="52" t="s">
        <v>32</v>
      </c>
      <c r="C514" s="76">
        <v>27</v>
      </c>
      <c r="D514" s="76">
        <v>27</v>
      </c>
      <c r="E514" s="52" t="s">
        <v>7</v>
      </c>
      <c r="F514" s="76">
        <v>27</v>
      </c>
      <c r="G514" s="76">
        <v>27</v>
      </c>
      <c r="H514" s="76">
        <v>27</v>
      </c>
      <c r="I514" s="76">
        <v>90</v>
      </c>
      <c r="J514" s="76">
        <v>37.44</v>
      </c>
      <c r="K514" s="52" t="s">
        <v>7</v>
      </c>
      <c r="L514" s="66">
        <f t="shared" si="21"/>
        <v>1</v>
      </c>
      <c r="M514" s="23">
        <f t="shared" si="22"/>
        <v>0</v>
      </c>
      <c r="O514" s="65">
        <f t="shared" si="23"/>
        <v>0</v>
      </c>
    </row>
    <row r="515" spans="1:15" s="46" customFormat="1" x14ac:dyDescent="0.25">
      <c r="A515" s="52" t="s">
        <v>680</v>
      </c>
      <c r="B515" s="52" t="s">
        <v>913</v>
      </c>
      <c r="C515" s="76">
        <v>300</v>
      </c>
      <c r="D515" s="76">
        <v>300</v>
      </c>
      <c r="E515" s="52" t="s">
        <v>7</v>
      </c>
      <c r="F515" s="52" t="s">
        <v>7</v>
      </c>
      <c r="G515" s="76">
        <v>300</v>
      </c>
      <c r="H515" s="76">
        <v>300</v>
      </c>
      <c r="I515" s="76">
        <v>-135.18</v>
      </c>
      <c r="J515" s="76">
        <v>-200.64</v>
      </c>
      <c r="K515" s="76">
        <v>1514.12</v>
      </c>
      <c r="L515" s="66" t="e">
        <f t="shared" si="21"/>
        <v>#VALUE!</v>
      </c>
      <c r="M515" s="23">
        <f t="shared" si="22"/>
        <v>0</v>
      </c>
      <c r="O515" s="65" t="e">
        <f t="shared" si="23"/>
        <v>#VALUE!</v>
      </c>
    </row>
    <row r="516" spans="1:15" s="46" customFormat="1" x14ac:dyDescent="0.25">
      <c r="A516" s="52" t="s">
        <v>681</v>
      </c>
      <c r="B516" s="52" t="s">
        <v>885</v>
      </c>
      <c r="C516" s="76">
        <v>300</v>
      </c>
      <c r="D516" s="52" t="s">
        <v>7</v>
      </c>
      <c r="E516" s="52" t="s">
        <v>7</v>
      </c>
      <c r="F516" s="76">
        <v>49.28</v>
      </c>
      <c r="G516" s="76">
        <v>300</v>
      </c>
      <c r="H516" s="76">
        <v>300</v>
      </c>
      <c r="I516" s="76">
        <v>550.72</v>
      </c>
      <c r="J516" s="76">
        <v>500</v>
      </c>
      <c r="K516" s="52" t="s">
        <v>7</v>
      </c>
      <c r="L516" s="66">
        <f t="shared" si="21"/>
        <v>0.16426666666666667</v>
      </c>
      <c r="M516" s="23" t="e">
        <f t="shared" si="22"/>
        <v>#VALUE!</v>
      </c>
      <c r="O516" s="65">
        <f t="shared" si="23"/>
        <v>250.72</v>
      </c>
    </row>
    <row r="517" spans="1:15" s="46" customFormat="1" x14ac:dyDescent="0.25">
      <c r="A517" s="52" t="s">
        <v>682</v>
      </c>
      <c r="B517" s="52" t="s">
        <v>33</v>
      </c>
      <c r="C517" s="76">
        <v>500</v>
      </c>
      <c r="D517" s="76">
        <v>500</v>
      </c>
      <c r="E517" s="52" t="s">
        <v>7</v>
      </c>
      <c r="F517" s="76">
        <v>468.97</v>
      </c>
      <c r="G517" s="76">
        <v>500</v>
      </c>
      <c r="H517" s="76">
        <v>500</v>
      </c>
      <c r="I517" s="76">
        <v>470.67</v>
      </c>
      <c r="J517" s="76">
        <v>475.47</v>
      </c>
      <c r="K517" s="76">
        <v>694.94</v>
      </c>
      <c r="L517" s="66">
        <f t="shared" ref="L517:L580" si="24">F517/G517</f>
        <v>0.93794000000000011</v>
      </c>
      <c r="M517" s="23">
        <f t="shared" ref="M517:M580" si="25">D517-G517</f>
        <v>0</v>
      </c>
      <c r="O517" s="65">
        <f t="shared" ref="O517:O580" si="26">H517-F517</f>
        <v>31.029999999999973</v>
      </c>
    </row>
    <row r="518" spans="1:15" s="46" customFormat="1" x14ac:dyDescent="0.25">
      <c r="A518" s="52" t="s">
        <v>683</v>
      </c>
      <c r="B518" s="52" t="s">
        <v>65</v>
      </c>
      <c r="C518" s="76">
        <v>1000</v>
      </c>
      <c r="D518" s="76">
        <v>1000</v>
      </c>
      <c r="E518" s="52" t="s">
        <v>7</v>
      </c>
      <c r="F518" s="52" t="s">
        <v>7</v>
      </c>
      <c r="G518" s="76">
        <v>500</v>
      </c>
      <c r="H518" s="76">
        <v>100</v>
      </c>
      <c r="I518" s="52" t="s">
        <v>7</v>
      </c>
      <c r="J518" s="76">
        <v>273.20999999999998</v>
      </c>
      <c r="K518" s="76">
        <v>721.6</v>
      </c>
      <c r="L518" s="66" t="e">
        <f t="shared" si="24"/>
        <v>#VALUE!</v>
      </c>
      <c r="M518" s="23">
        <f t="shared" si="25"/>
        <v>500</v>
      </c>
      <c r="O518" s="65" t="e">
        <f t="shared" si="26"/>
        <v>#VALUE!</v>
      </c>
    </row>
    <row r="519" spans="1:15" s="46" customFormat="1" x14ac:dyDescent="0.25">
      <c r="A519" s="52" t="s">
        <v>684</v>
      </c>
      <c r="B519" s="52" t="s">
        <v>914</v>
      </c>
      <c r="C519" s="76">
        <v>6044</v>
      </c>
      <c r="D519" s="76">
        <v>6044</v>
      </c>
      <c r="E519" s="52" t="s">
        <v>7</v>
      </c>
      <c r="F519" s="76">
        <v>6044</v>
      </c>
      <c r="G519" s="76">
        <v>6044</v>
      </c>
      <c r="H519" s="76">
        <v>6044</v>
      </c>
      <c r="I519" s="76">
        <v>5448.56</v>
      </c>
      <c r="J519" s="76">
        <v>5868.75</v>
      </c>
      <c r="K519" s="76">
        <v>5531.25</v>
      </c>
      <c r="L519" s="66">
        <f t="shared" si="24"/>
        <v>1</v>
      </c>
      <c r="M519" s="23">
        <f t="shared" si="25"/>
        <v>0</v>
      </c>
      <c r="O519" s="65">
        <f t="shared" si="26"/>
        <v>0</v>
      </c>
    </row>
    <row r="520" spans="1:15" s="46" customFormat="1" x14ac:dyDescent="0.25">
      <c r="A520" s="52" t="s">
        <v>685</v>
      </c>
      <c r="B520" s="52" t="s">
        <v>56</v>
      </c>
      <c r="C520" s="52" t="s">
        <v>7</v>
      </c>
      <c r="D520" s="52" t="s">
        <v>7</v>
      </c>
      <c r="E520" s="52" t="s">
        <v>7</v>
      </c>
      <c r="F520" s="52" t="s">
        <v>7</v>
      </c>
      <c r="G520" s="52" t="s">
        <v>7</v>
      </c>
      <c r="H520" s="52" t="s">
        <v>7</v>
      </c>
      <c r="I520" s="76">
        <v>1877.5</v>
      </c>
      <c r="J520" s="52" t="s">
        <v>7</v>
      </c>
      <c r="K520" s="52" t="s">
        <v>7</v>
      </c>
      <c r="L520" s="66" t="e">
        <f t="shared" si="24"/>
        <v>#VALUE!</v>
      </c>
      <c r="M520" s="23" t="e">
        <f t="shared" si="25"/>
        <v>#VALUE!</v>
      </c>
      <c r="O520" s="65" t="e">
        <f t="shared" si="26"/>
        <v>#VALUE!</v>
      </c>
    </row>
    <row r="521" spans="1:15" s="46" customFormat="1" x14ac:dyDescent="0.25">
      <c r="A521" s="52" t="s">
        <v>969</v>
      </c>
      <c r="B521" s="52" t="s">
        <v>94</v>
      </c>
      <c r="C521" s="76">
        <v>65000</v>
      </c>
      <c r="D521" s="76">
        <v>64960.88</v>
      </c>
      <c r="E521" s="52" t="s">
        <v>7</v>
      </c>
      <c r="F521" s="76">
        <v>26876.62</v>
      </c>
      <c r="G521" s="52" t="s">
        <v>7</v>
      </c>
      <c r="H521" s="76">
        <v>30000</v>
      </c>
      <c r="I521" s="52" t="s">
        <v>7</v>
      </c>
      <c r="J521" s="52" t="s">
        <v>7</v>
      </c>
      <c r="K521" s="52" t="s">
        <v>7</v>
      </c>
      <c r="L521" s="66" t="e">
        <f t="shared" si="24"/>
        <v>#VALUE!</v>
      </c>
      <c r="M521" s="23" t="e">
        <f t="shared" si="25"/>
        <v>#VALUE!</v>
      </c>
      <c r="O521" s="65">
        <f t="shared" si="26"/>
        <v>3123.380000000001</v>
      </c>
    </row>
    <row r="522" spans="1:15" s="46" customFormat="1" x14ac:dyDescent="0.25">
      <c r="A522" s="52" t="s">
        <v>686</v>
      </c>
      <c r="B522" s="52" t="s">
        <v>888</v>
      </c>
      <c r="C522" s="76">
        <v>30000</v>
      </c>
      <c r="D522" s="76">
        <v>30000</v>
      </c>
      <c r="E522" s="52" t="s">
        <v>7</v>
      </c>
      <c r="F522" s="76">
        <v>8509.01</v>
      </c>
      <c r="G522" s="76">
        <v>32288</v>
      </c>
      <c r="H522" s="76">
        <v>15000</v>
      </c>
      <c r="I522" s="76">
        <v>19024.490000000002</v>
      </c>
      <c r="J522" s="76">
        <v>21985.16</v>
      </c>
      <c r="K522" s="76">
        <v>25658.93</v>
      </c>
      <c r="L522" s="66">
        <f t="shared" si="24"/>
        <v>0.26353474975222996</v>
      </c>
      <c r="M522" s="23">
        <f t="shared" si="25"/>
        <v>-2288</v>
      </c>
      <c r="O522" s="65">
        <f t="shared" si="26"/>
        <v>6490.99</v>
      </c>
    </row>
    <row r="523" spans="1:15" s="46" customFormat="1" x14ac:dyDescent="0.25">
      <c r="A523" s="52" t="s">
        <v>687</v>
      </c>
      <c r="B523" s="52" t="s">
        <v>889</v>
      </c>
      <c r="C523" s="76">
        <v>20000</v>
      </c>
      <c r="D523" s="76">
        <v>20000</v>
      </c>
      <c r="E523" s="52" t="s">
        <v>7</v>
      </c>
      <c r="F523" s="76">
        <v>6579.44</v>
      </c>
      <c r="G523" s="76">
        <v>10000</v>
      </c>
      <c r="H523" s="76">
        <v>10000</v>
      </c>
      <c r="I523" s="76">
        <v>6312</v>
      </c>
      <c r="J523" s="76">
        <v>7507.28</v>
      </c>
      <c r="K523" s="76">
        <v>24582.74</v>
      </c>
      <c r="L523" s="66">
        <f t="shared" si="24"/>
        <v>0.65794399999999997</v>
      </c>
      <c r="M523" s="23">
        <f t="shared" si="25"/>
        <v>10000</v>
      </c>
      <c r="O523" s="65">
        <f t="shared" si="26"/>
        <v>3420.5600000000004</v>
      </c>
    </row>
    <row r="524" spans="1:15" s="46" customFormat="1" x14ac:dyDescent="0.25">
      <c r="A524" s="52" t="s">
        <v>688</v>
      </c>
      <c r="B524" s="52" t="s">
        <v>891</v>
      </c>
      <c r="C524" s="76">
        <v>8000</v>
      </c>
      <c r="D524" s="76">
        <v>8000</v>
      </c>
      <c r="E524" s="52" t="s">
        <v>7</v>
      </c>
      <c r="F524" s="76">
        <v>4983.59</v>
      </c>
      <c r="G524" s="76">
        <v>8000</v>
      </c>
      <c r="H524" s="76">
        <v>8000</v>
      </c>
      <c r="I524" s="76">
        <v>6215.94</v>
      </c>
      <c r="J524" s="76">
        <v>681.74</v>
      </c>
      <c r="K524" s="76">
        <v>599.99</v>
      </c>
      <c r="L524" s="66">
        <f t="shared" si="24"/>
        <v>0.62294875000000005</v>
      </c>
      <c r="M524" s="23">
        <f t="shared" si="25"/>
        <v>0</v>
      </c>
      <c r="O524" s="65">
        <f t="shared" si="26"/>
        <v>3016.41</v>
      </c>
    </row>
    <row r="525" spans="1:15" s="46" customFormat="1" x14ac:dyDescent="0.25">
      <c r="A525" s="52" t="s">
        <v>689</v>
      </c>
      <c r="B525" s="52" t="s">
        <v>893</v>
      </c>
      <c r="C525" s="76">
        <v>7600</v>
      </c>
      <c r="D525" s="76">
        <v>7600</v>
      </c>
      <c r="E525" s="52" t="s">
        <v>7</v>
      </c>
      <c r="F525" s="76">
        <v>492.31</v>
      </c>
      <c r="G525" s="76">
        <v>7600</v>
      </c>
      <c r="H525" s="76">
        <v>7600</v>
      </c>
      <c r="I525" s="76">
        <v>2721.29</v>
      </c>
      <c r="J525" s="76">
        <v>4899.8900000000003</v>
      </c>
      <c r="K525" s="76">
        <v>1721.27</v>
      </c>
      <c r="L525" s="66">
        <f t="shared" si="24"/>
        <v>6.4777631578947364E-2</v>
      </c>
      <c r="M525" s="23">
        <f t="shared" si="25"/>
        <v>0</v>
      </c>
      <c r="O525" s="65">
        <f t="shared" si="26"/>
        <v>7107.69</v>
      </c>
    </row>
    <row r="526" spans="1:15" s="46" customFormat="1" x14ac:dyDescent="0.25">
      <c r="A526" s="52" t="s">
        <v>690</v>
      </c>
      <c r="B526" s="52" t="s">
        <v>894</v>
      </c>
      <c r="C526" s="76">
        <v>4000</v>
      </c>
      <c r="D526" s="76">
        <v>4000</v>
      </c>
      <c r="E526" s="52" t="s">
        <v>7</v>
      </c>
      <c r="F526" s="76">
        <v>2042.8</v>
      </c>
      <c r="G526" s="76">
        <v>3000</v>
      </c>
      <c r="H526" s="76">
        <v>3000</v>
      </c>
      <c r="I526" s="76">
        <v>979.97</v>
      </c>
      <c r="J526" s="76">
        <v>4079.1</v>
      </c>
      <c r="K526" s="76">
        <v>5799.1</v>
      </c>
      <c r="L526" s="66">
        <f t="shared" si="24"/>
        <v>0.68093333333333328</v>
      </c>
      <c r="M526" s="23">
        <f t="shared" si="25"/>
        <v>1000</v>
      </c>
      <c r="O526" s="65">
        <f t="shared" si="26"/>
        <v>957.2</v>
      </c>
    </row>
    <row r="527" spans="1:15" s="46" customFormat="1" x14ac:dyDescent="0.25">
      <c r="A527" s="52" t="s">
        <v>691</v>
      </c>
      <c r="B527" s="52" t="s">
        <v>895</v>
      </c>
      <c r="C527" s="76">
        <v>2500</v>
      </c>
      <c r="D527" s="76">
        <v>2500</v>
      </c>
      <c r="E527" s="52" t="s">
        <v>7</v>
      </c>
      <c r="F527" s="76">
        <v>1081.1099999999999</v>
      </c>
      <c r="G527" s="76">
        <v>2300</v>
      </c>
      <c r="H527" s="76">
        <v>2300</v>
      </c>
      <c r="I527" s="76">
        <v>2376.13</v>
      </c>
      <c r="J527" s="76">
        <v>1852.05</v>
      </c>
      <c r="K527" s="76">
        <v>1663.32</v>
      </c>
      <c r="L527" s="66">
        <f t="shared" si="24"/>
        <v>0.4700478260869565</v>
      </c>
      <c r="M527" s="23">
        <f t="shared" si="25"/>
        <v>200</v>
      </c>
      <c r="O527" s="65">
        <f t="shared" si="26"/>
        <v>1218.8900000000001</v>
      </c>
    </row>
    <row r="528" spans="1:15" s="46" customFormat="1" x14ac:dyDescent="0.25">
      <c r="A528" s="52" t="s">
        <v>692</v>
      </c>
      <c r="B528" s="52" t="s">
        <v>947</v>
      </c>
      <c r="C528" s="76">
        <v>132178</v>
      </c>
      <c r="D528" s="76">
        <v>70001.119999999995</v>
      </c>
      <c r="E528" s="52" t="s">
        <v>7</v>
      </c>
      <c r="F528" s="52" t="s">
        <v>7</v>
      </c>
      <c r="G528" s="76">
        <v>61866.1</v>
      </c>
      <c r="H528" s="76">
        <v>20000</v>
      </c>
      <c r="I528" s="52" t="s">
        <v>7</v>
      </c>
      <c r="J528" s="52" t="s">
        <v>7</v>
      </c>
      <c r="K528" s="76">
        <v>16990.919999999998</v>
      </c>
      <c r="L528" s="66" t="e">
        <f t="shared" si="24"/>
        <v>#VALUE!</v>
      </c>
      <c r="M528" s="23">
        <f t="shared" si="25"/>
        <v>8135.0199999999968</v>
      </c>
      <c r="O528" s="65" t="e">
        <f t="shared" si="26"/>
        <v>#VALUE!</v>
      </c>
    </row>
    <row r="529" spans="1:15" s="46" customFormat="1" x14ac:dyDescent="0.25">
      <c r="A529" s="52" t="s">
        <v>693</v>
      </c>
      <c r="B529" s="52" t="s">
        <v>948</v>
      </c>
      <c r="C529" s="76">
        <v>100000</v>
      </c>
      <c r="D529" s="76">
        <v>200000</v>
      </c>
      <c r="E529" s="52" t="s">
        <v>7</v>
      </c>
      <c r="F529" s="76">
        <v>100000</v>
      </c>
      <c r="G529" s="76">
        <v>250000</v>
      </c>
      <c r="H529" s="76">
        <v>150000</v>
      </c>
      <c r="I529" s="76">
        <v>30238.48</v>
      </c>
      <c r="J529" s="76">
        <v>16691.560000000001</v>
      </c>
      <c r="K529" s="76">
        <v>13129.54</v>
      </c>
      <c r="L529" s="66">
        <f t="shared" si="24"/>
        <v>0.4</v>
      </c>
      <c r="M529" s="23">
        <f t="shared" si="25"/>
        <v>-50000</v>
      </c>
      <c r="O529" s="65">
        <f t="shared" si="26"/>
        <v>50000</v>
      </c>
    </row>
    <row r="530" spans="1:15" s="46" customFormat="1" x14ac:dyDescent="0.25">
      <c r="A530" s="52" t="s">
        <v>989</v>
      </c>
      <c r="B530" s="52" t="s">
        <v>37</v>
      </c>
      <c r="C530" s="52" t="s">
        <v>7</v>
      </c>
      <c r="D530" s="76">
        <v>5000</v>
      </c>
      <c r="E530" s="52" t="s">
        <v>7</v>
      </c>
      <c r="F530" s="76">
        <v>162.31</v>
      </c>
      <c r="G530" s="52" t="s">
        <v>7</v>
      </c>
      <c r="H530" s="52" t="s">
        <v>7</v>
      </c>
      <c r="I530" s="52" t="s">
        <v>7</v>
      </c>
      <c r="J530" s="52" t="s">
        <v>7</v>
      </c>
      <c r="K530" s="52" t="s">
        <v>7</v>
      </c>
      <c r="L530" s="66" t="e">
        <f t="shared" si="24"/>
        <v>#VALUE!</v>
      </c>
      <c r="M530" s="23" t="e">
        <f t="shared" si="25"/>
        <v>#VALUE!</v>
      </c>
      <c r="O530" s="65" t="e">
        <f t="shared" si="26"/>
        <v>#VALUE!</v>
      </c>
    </row>
    <row r="531" spans="1:15" s="46" customFormat="1" x14ac:dyDescent="0.25">
      <c r="A531" s="52" t="s">
        <v>694</v>
      </c>
      <c r="B531" s="52" t="s">
        <v>695</v>
      </c>
      <c r="C531" s="52" t="s">
        <v>7</v>
      </c>
      <c r="D531" s="52" t="s">
        <v>7</v>
      </c>
      <c r="E531" s="52" t="s">
        <v>7</v>
      </c>
      <c r="F531" s="52" t="s">
        <v>7</v>
      </c>
      <c r="G531" s="52" t="s">
        <v>7</v>
      </c>
      <c r="H531" s="52" t="s">
        <v>7</v>
      </c>
      <c r="I531" s="52" t="s">
        <v>7</v>
      </c>
      <c r="J531" s="52" t="s">
        <v>7</v>
      </c>
      <c r="K531" s="76">
        <v>7088.55</v>
      </c>
      <c r="L531" s="66" t="e">
        <f t="shared" si="24"/>
        <v>#VALUE!</v>
      </c>
      <c r="M531" s="23" t="e">
        <f t="shared" si="25"/>
        <v>#VALUE!</v>
      </c>
      <c r="O531" s="65" t="e">
        <f t="shared" si="26"/>
        <v>#VALUE!</v>
      </c>
    </row>
    <row r="532" spans="1:15" s="46" customFormat="1" x14ac:dyDescent="0.25">
      <c r="A532" s="52" t="s">
        <v>696</v>
      </c>
      <c r="B532" s="52" t="s">
        <v>896</v>
      </c>
      <c r="C532" s="76">
        <v>5300</v>
      </c>
      <c r="D532" s="76">
        <v>5300</v>
      </c>
      <c r="E532" s="52" t="s">
        <v>7</v>
      </c>
      <c r="F532" s="76">
        <v>5300</v>
      </c>
      <c r="G532" s="76">
        <v>5300</v>
      </c>
      <c r="H532" s="76">
        <v>5300</v>
      </c>
      <c r="I532" s="76">
        <v>5300</v>
      </c>
      <c r="J532" s="76">
        <v>5300</v>
      </c>
      <c r="K532" s="76">
        <v>5282</v>
      </c>
      <c r="L532" s="66">
        <f t="shared" si="24"/>
        <v>1</v>
      </c>
      <c r="M532" s="23">
        <f t="shared" si="25"/>
        <v>0</v>
      </c>
      <c r="O532" s="65">
        <f t="shared" si="26"/>
        <v>0</v>
      </c>
    </row>
    <row r="533" spans="1:15" s="46" customFormat="1" x14ac:dyDescent="0.25">
      <c r="A533" s="52" t="s">
        <v>697</v>
      </c>
      <c r="B533" s="52" t="s">
        <v>949</v>
      </c>
      <c r="C533" s="76">
        <v>26300</v>
      </c>
      <c r="D533" s="76">
        <v>26300</v>
      </c>
      <c r="E533" s="52" t="s">
        <v>7</v>
      </c>
      <c r="F533" s="52" t="s">
        <v>7</v>
      </c>
      <c r="G533" s="76">
        <v>26300</v>
      </c>
      <c r="H533" s="76">
        <v>26300</v>
      </c>
      <c r="I533" s="76">
        <v>15782.15</v>
      </c>
      <c r="J533" s="76">
        <v>34410.35</v>
      </c>
      <c r="K533" s="52" t="s">
        <v>7</v>
      </c>
      <c r="L533" s="66" t="e">
        <f t="shared" si="24"/>
        <v>#VALUE!</v>
      </c>
      <c r="M533" s="23">
        <f t="shared" si="25"/>
        <v>0</v>
      </c>
      <c r="O533" s="65" t="e">
        <f t="shared" si="26"/>
        <v>#VALUE!</v>
      </c>
    </row>
    <row r="534" spans="1:15" s="46" customFormat="1" x14ac:dyDescent="0.25">
      <c r="A534" s="52" t="s">
        <v>698</v>
      </c>
      <c r="B534" s="52" t="s">
        <v>174</v>
      </c>
      <c r="C534" s="76">
        <v>650</v>
      </c>
      <c r="D534" s="76">
        <v>650</v>
      </c>
      <c r="E534" s="52" t="s">
        <v>7</v>
      </c>
      <c r="F534" s="52" t="s">
        <v>7</v>
      </c>
      <c r="G534" s="76">
        <v>650</v>
      </c>
      <c r="H534" s="76">
        <v>650</v>
      </c>
      <c r="I534" s="76">
        <v>646.35</v>
      </c>
      <c r="J534" s="76">
        <v>201.41</v>
      </c>
      <c r="K534" s="52" t="s">
        <v>7</v>
      </c>
      <c r="L534" s="66" t="e">
        <f t="shared" si="24"/>
        <v>#VALUE!</v>
      </c>
      <c r="M534" s="23">
        <f t="shared" si="25"/>
        <v>0</v>
      </c>
      <c r="O534" s="65" t="e">
        <f t="shared" si="26"/>
        <v>#VALUE!</v>
      </c>
    </row>
    <row r="535" spans="1:15" s="46" customFormat="1" x14ac:dyDescent="0.25">
      <c r="A535" s="52" t="s">
        <v>699</v>
      </c>
      <c r="B535" s="52" t="s">
        <v>39</v>
      </c>
      <c r="C535" s="76">
        <v>10000</v>
      </c>
      <c r="D535" s="76">
        <v>10000</v>
      </c>
      <c r="E535" s="52" t="s">
        <v>7</v>
      </c>
      <c r="F535" s="76">
        <v>65</v>
      </c>
      <c r="G535" s="76">
        <v>10000</v>
      </c>
      <c r="H535" s="76">
        <v>5000</v>
      </c>
      <c r="I535" s="76">
        <v>6.99</v>
      </c>
      <c r="J535" s="76">
        <v>4986.28</v>
      </c>
      <c r="K535" s="76">
        <v>6114.82</v>
      </c>
      <c r="L535" s="66">
        <f t="shared" si="24"/>
        <v>6.4999999999999997E-3</v>
      </c>
      <c r="M535" s="23">
        <f t="shared" si="25"/>
        <v>0</v>
      </c>
      <c r="O535" s="65">
        <f t="shared" si="26"/>
        <v>4935</v>
      </c>
    </row>
    <row r="536" spans="1:15" s="46" customFormat="1" x14ac:dyDescent="0.25">
      <c r="A536" s="52" t="s">
        <v>700</v>
      </c>
      <c r="B536" s="52" t="s">
        <v>363</v>
      </c>
      <c r="C536" s="76">
        <v>5000</v>
      </c>
      <c r="D536" s="76">
        <v>5000</v>
      </c>
      <c r="E536" s="52" t="s">
        <v>7</v>
      </c>
      <c r="F536" s="76">
        <v>764.98</v>
      </c>
      <c r="G536" s="76">
        <v>3000</v>
      </c>
      <c r="H536" s="76">
        <v>1500</v>
      </c>
      <c r="I536" s="76">
        <v>1040.8699999999999</v>
      </c>
      <c r="J536" s="76">
        <v>2767.71</v>
      </c>
      <c r="K536" s="76">
        <v>760.44</v>
      </c>
      <c r="L536" s="66">
        <f t="shared" si="24"/>
        <v>0.25499333333333335</v>
      </c>
      <c r="M536" s="23">
        <f t="shared" si="25"/>
        <v>2000</v>
      </c>
      <c r="O536" s="65">
        <f t="shared" si="26"/>
        <v>735.02</v>
      </c>
    </row>
    <row r="537" spans="1:15" s="46" customFormat="1" x14ac:dyDescent="0.25">
      <c r="A537" s="52" t="s">
        <v>1018</v>
      </c>
      <c r="B537" s="52" t="s">
        <v>52</v>
      </c>
      <c r="C537" s="52" t="s">
        <v>7</v>
      </c>
      <c r="D537" s="76">
        <v>400000</v>
      </c>
      <c r="E537" s="52" t="s">
        <v>7</v>
      </c>
      <c r="F537" s="52" t="s">
        <v>7</v>
      </c>
      <c r="G537" s="52" t="s">
        <v>7</v>
      </c>
      <c r="H537" s="52" t="s">
        <v>7</v>
      </c>
      <c r="I537" s="52" t="s">
        <v>7</v>
      </c>
      <c r="J537" s="52" t="s">
        <v>7</v>
      </c>
      <c r="K537" s="52" t="s">
        <v>7</v>
      </c>
      <c r="L537" s="71" t="e">
        <f t="shared" si="24"/>
        <v>#VALUE!</v>
      </c>
      <c r="M537" s="70" t="e">
        <f t="shared" si="25"/>
        <v>#VALUE!</v>
      </c>
      <c r="O537" s="65" t="e">
        <f t="shared" si="26"/>
        <v>#VALUE!</v>
      </c>
    </row>
    <row r="538" spans="1:15" s="46" customFormat="1" x14ac:dyDescent="0.25">
      <c r="A538" s="52" t="s">
        <v>1019</v>
      </c>
      <c r="B538" s="52" t="s">
        <v>97</v>
      </c>
      <c r="C538" s="76">
        <v>89000</v>
      </c>
      <c r="D538" s="52" t="s">
        <v>7</v>
      </c>
      <c r="E538" s="52" t="s">
        <v>7</v>
      </c>
      <c r="F538" s="52" t="s">
        <v>7</v>
      </c>
      <c r="G538" s="52" t="s">
        <v>7</v>
      </c>
      <c r="H538" s="52" t="s">
        <v>7</v>
      </c>
      <c r="I538" s="52" t="s">
        <v>7</v>
      </c>
      <c r="J538" s="52" t="s">
        <v>7</v>
      </c>
      <c r="K538" s="52" t="s">
        <v>7</v>
      </c>
      <c r="L538" s="66" t="e">
        <f t="shared" si="24"/>
        <v>#VALUE!</v>
      </c>
      <c r="M538" s="23" t="e">
        <f t="shared" si="25"/>
        <v>#VALUE!</v>
      </c>
      <c r="O538" s="65" t="e">
        <f t="shared" si="26"/>
        <v>#VALUE!</v>
      </c>
    </row>
    <row r="539" spans="1:15" s="46" customFormat="1" x14ac:dyDescent="0.25">
      <c r="A539" s="52" t="s">
        <v>701</v>
      </c>
      <c r="B539" s="52" t="s">
        <v>950</v>
      </c>
      <c r="C539" s="76">
        <v>20000</v>
      </c>
      <c r="D539" s="76">
        <v>20000</v>
      </c>
      <c r="E539" s="52" t="s">
        <v>7</v>
      </c>
      <c r="F539" s="76">
        <v>10000</v>
      </c>
      <c r="G539" s="76">
        <v>20000</v>
      </c>
      <c r="H539" s="76">
        <v>20000</v>
      </c>
      <c r="I539" s="76">
        <v>20000</v>
      </c>
      <c r="J539" s="76">
        <v>20000</v>
      </c>
      <c r="K539" s="76">
        <v>76083.25</v>
      </c>
      <c r="L539" s="66">
        <f t="shared" si="24"/>
        <v>0.5</v>
      </c>
      <c r="M539" s="23">
        <f t="shared" si="25"/>
        <v>0</v>
      </c>
      <c r="O539" s="65">
        <f t="shared" si="26"/>
        <v>10000</v>
      </c>
    </row>
    <row r="540" spans="1:15" s="46" customFormat="1" x14ac:dyDescent="0.25">
      <c r="A540" s="52" t="s">
        <v>970</v>
      </c>
      <c r="B540" s="52" t="s">
        <v>971</v>
      </c>
      <c r="C540" s="52" t="s">
        <v>7</v>
      </c>
      <c r="D540" s="52" t="s">
        <v>7</v>
      </c>
      <c r="E540" s="52" t="s">
        <v>7</v>
      </c>
      <c r="F540" s="76">
        <v>15000</v>
      </c>
      <c r="G540" s="52" t="s">
        <v>7</v>
      </c>
      <c r="H540" s="52" t="s">
        <v>7</v>
      </c>
      <c r="I540" s="52" t="s">
        <v>7</v>
      </c>
      <c r="J540" s="52" t="s">
        <v>7</v>
      </c>
      <c r="K540" s="52" t="s">
        <v>7</v>
      </c>
      <c r="L540" s="66" t="e">
        <f t="shared" si="24"/>
        <v>#VALUE!</v>
      </c>
      <c r="M540" s="23" t="e">
        <f t="shared" si="25"/>
        <v>#VALUE!</v>
      </c>
      <c r="O540" s="65" t="e">
        <f t="shared" si="26"/>
        <v>#VALUE!</v>
      </c>
    </row>
    <row r="541" spans="1:15" s="46" customFormat="1" x14ac:dyDescent="0.25">
      <c r="A541" s="52" t="s">
        <v>702</v>
      </c>
      <c r="B541" s="52" t="s">
        <v>930</v>
      </c>
      <c r="C541" s="52" t="s">
        <v>7</v>
      </c>
      <c r="D541" s="52" t="s">
        <v>7</v>
      </c>
      <c r="E541" s="52" t="s">
        <v>7</v>
      </c>
      <c r="F541" s="52" t="s">
        <v>7</v>
      </c>
      <c r="G541" s="52" t="s">
        <v>7</v>
      </c>
      <c r="H541" s="52" t="s">
        <v>7</v>
      </c>
      <c r="I541" s="52" t="s">
        <v>7</v>
      </c>
      <c r="J541" s="76">
        <v>25319.68</v>
      </c>
      <c r="K541" s="52" t="s">
        <v>7</v>
      </c>
      <c r="L541" s="66" t="e">
        <f t="shared" si="24"/>
        <v>#VALUE!</v>
      </c>
      <c r="M541" s="23" t="e">
        <f t="shared" si="25"/>
        <v>#VALUE!</v>
      </c>
      <c r="O541" s="65" t="e">
        <f t="shared" si="26"/>
        <v>#VALUE!</v>
      </c>
    </row>
    <row r="542" spans="1:15" s="46" customFormat="1" x14ac:dyDescent="0.25">
      <c r="A542" s="52" t="s">
        <v>703</v>
      </c>
      <c r="B542" s="52" t="s">
        <v>622</v>
      </c>
      <c r="C542" s="76">
        <v>272038</v>
      </c>
      <c r="D542" s="76">
        <v>272038</v>
      </c>
      <c r="E542" s="52" t="s">
        <v>7</v>
      </c>
      <c r="F542" s="76">
        <v>143119</v>
      </c>
      <c r="G542" s="76">
        <v>272038</v>
      </c>
      <c r="H542" s="76">
        <v>272038</v>
      </c>
      <c r="I542" s="76">
        <v>275287.52</v>
      </c>
      <c r="J542" s="76">
        <v>275990</v>
      </c>
      <c r="K542" s="76">
        <v>269570.88</v>
      </c>
      <c r="L542" s="66">
        <f t="shared" si="24"/>
        <v>0.52609929495144059</v>
      </c>
      <c r="M542" s="23">
        <f t="shared" si="25"/>
        <v>0</v>
      </c>
      <c r="O542" s="65">
        <f t="shared" si="26"/>
        <v>128919</v>
      </c>
    </row>
    <row r="543" spans="1:15" s="46" customFormat="1" x14ac:dyDescent="0.25">
      <c r="A543" s="52" t="s">
        <v>704</v>
      </c>
      <c r="B543" s="52" t="s">
        <v>951</v>
      </c>
      <c r="C543" s="76">
        <v>30000</v>
      </c>
      <c r="D543" s="76">
        <v>30000</v>
      </c>
      <c r="E543" s="52" t="s">
        <v>7</v>
      </c>
      <c r="F543" s="76">
        <v>15000</v>
      </c>
      <c r="G543" s="76">
        <v>30000</v>
      </c>
      <c r="H543" s="76">
        <v>30000</v>
      </c>
      <c r="I543" s="76">
        <v>30000</v>
      </c>
      <c r="J543" s="76">
        <v>28736.47</v>
      </c>
      <c r="K543" s="76">
        <v>27000</v>
      </c>
      <c r="L543" s="66">
        <f t="shared" si="24"/>
        <v>0.5</v>
      </c>
      <c r="M543" s="23">
        <f t="shared" si="25"/>
        <v>0</v>
      </c>
      <c r="O543" s="65">
        <f t="shared" si="26"/>
        <v>15000</v>
      </c>
    </row>
    <row r="544" spans="1:15" s="46" customFormat="1" x14ac:dyDescent="0.25">
      <c r="A544" s="52" t="s">
        <v>705</v>
      </c>
      <c r="B544" s="52" t="s">
        <v>952</v>
      </c>
      <c r="C544" s="76">
        <v>100000</v>
      </c>
      <c r="D544" s="76">
        <v>85435</v>
      </c>
      <c r="E544" s="52" t="s">
        <v>7</v>
      </c>
      <c r="F544" s="76">
        <v>45000</v>
      </c>
      <c r="G544" s="76">
        <v>100000</v>
      </c>
      <c r="H544" s="76">
        <v>100000</v>
      </c>
      <c r="I544" s="76">
        <v>90000</v>
      </c>
      <c r="J544" s="76">
        <v>82617.570000000007</v>
      </c>
      <c r="K544" s="76">
        <v>82450</v>
      </c>
      <c r="L544" s="66">
        <f t="shared" si="24"/>
        <v>0.45</v>
      </c>
      <c r="M544" s="23">
        <f t="shared" si="25"/>
        <v>-14565</v>
      </c>
      <c r="O544" s="65">
        <f t="shared" si="26"/>
        <v>55000</v>
      </c>
    </row>
    <row r="545" spans="1:15" s="46" customFormat="1" x14ac:dyDescent="0.25">
      <c r="A545" s="52" t="s">
        <v>706</v>
      </c>
      <c r="B545" s="52" t="s">
        <v>95</v>
      </c>
      <c r="C545" s="76">
        <v>-105900</v>
      </c>
      <c r="D545" s="76">
        <v>-105900</v>
      </c>
      <c r="E545" s="52" t="s">
        <v>7</v>
      </c>
      <c r="F545" s="76">
        <v>-52950</v>
      </c>
      <c r="G545" s="76">
        <v>-105900</v>
      </c>
      <c r="H545" s="76">
        <v>-105900</v>
      </c>
      <c r="I545" s="76">
        <v>-107900</v>
      </c>
      <c r="J545" s="76">
        <v>-115000</v>
      </c>
      <c r="K545" s="76">
        <v>-117099.96</v>
      </c>
      <c r="L545" s="66">
        <f t="shared" si="24"/>
        <v>0.5</v>
      </c>
      <c r="M545" s="23">
        <f t="shared" si="25"/>
        <v>0</v>
      </c>
      <c r="O545" s="65">
        <f t="shared" si="26"/>
        <v>-52950</v>
      </c>
    </row>
    <row r="546" spans="1:15" s="46" customFormat="1" x14ac:dyDescent="0.25">
      <c r="A546" s="52" t="s">
        <v>707</v>
      </c>
      <c r="B546" s="52" t="s">
        <v>97</v>
      </c>
      <c r="C546" s="76">
        <v>100000</v>
      </c>
      <c r="D546" s="76">
        <v>100000</v>
      </c>
      <c r="E546" s="52" t="s">
        <v>7</v>
      </c>
      <c r="F546" s="52" t="s">
        <v>7</v>
      </c>
      <c r="G546" s="76">
        <v>100000</v>
      </c>
      <c r="H546" s="76">
        <v>100000</v>
      </c>
      <c r="I546" s="76">
        <v>100000</v>
      </c>
      <c r="J546" s="52" t="s">
        <v>7</v>
      </c>
      <c r="K546" s="52" t="s">
        <v>7</v>
      </c>
      <c r="L546" s="66" t="e">
        <f t="shared" si="24"/>
        <v>#VALUE!</v>
      </c>
      <c r="M546" s="23">
        <f t="shared" si="25"/>
        <v>0</v>
      </c>
      <c r="O546" s="65" t="e">
        <f t="shared" si="26"/>
        <v>#VALUE!</v>
      </c>
    </row>
    <row r="547" spans="1:15" s="46" customFormat="1" x14ac:dyDescent="0.25">
      <c r="A547" s="52" t="s">
        <v>708</v>
      </c>
      <c r="B547" s="52" t="s">
        <v>633</v>
      </c>
      <c r="C547" s="76">
        <v>5900</v>
      </c>
      <c r="D547" s="76">
        <v>5900</v>
      </c>
      <c r="E547" s="52" t="s">
        <v>7</v>
      </c>
      <c r="F547" s="76">
        <v>2883.33</v>
      </c>
      <c r="G547" s="76">
        <v>5900</v>
      </c>
      <c r="H547" s="76">
        <v>5900</v>
      </c>
      <c r="I547" s="76">
        <v>7865</v>
      </c>
      <c r="J547" s="76">
        <v>9930</v>
      </c>
      <c r="K547" s="76">
        <v>12082.5</v>
      </c>
      <c r="L547" s="66">
        <f t="shared" si="24"/>
        <v>0.48869999999999997</v>
      </c>
      <c r="M547" s="23">
        <f t="shared" si="25"/>
        <v>0</v>
      </c>
      <c r="O547" s="65">
        <f t="shared" si="26"/>
        <v>3016.67</v>
      </c>
    </row>
    <row r="548" spans="1:15" s="46" customFormat="1" x14ac:dyDescent="0.25">
      <c r="A548" s="52" t="s">
        <v>1003</v>
      </c>
      <c r="B548" s="52" t="s">
        <v>92</v>
      </c>
      <c r="C548" s="76">
        <v>500</v>
      </c>
      <c r="D548" s="76">
        <v>500</v>
      </c>
      <c r="E548" s="52" t="s">
        <v>7</v>
      </c>
      <c r="F548" s="52" t="s">
        <v>7</v>
      </c>
      <c r="G548" s="52" t="s">
        <v>7</v>
      </c>
      <c r="H548" s="52" t="s">
        <v>7</v>
      </c>
      <c r="I548" s="52" t="s">
        <v>7</v>
      </c>
      <c r="J548" s="52" t="s">
        <v>7</v>
      </c>
      <c r="K548" s="52" t="s">
        <v>7</v>
      </c>
      <c r="L548" s="66" t="e">
        <f t="shared" si="24"/>
        <v>#VALUE!</v>
      </c>
      <c r="M548" s="23" t="e">
        <f t="shared" si="25"/>
        <v>#VALUE!</v>
      </c>
      <c r="O548" s="65" t="e">
        <f t="shared" si="26"/>
        <v>#VALUE!</v>
      </c>
    </row>
    <row r="549" spans="1:15" s="46" customFormat="1" x14ac:dyDescent="0.25">
      <c r="A549" s="52" t="s">
        <v>709</v>
      </c>
      <c r="B549" s="52" t="s">
        <v>953</v>
      </c>
      <c r="C549" s="76">
        <v>-3000</v>
      </c>
      <c r="D549" s="76">
        <v>-3000</v>
      </c>
      <c r="E549" s="52" t="s">
        <v>7</v>
      </c>
      <c r="F549" s="76">
        <v>-3082.46</v>
      </c>
      <c r="G549" s="76">
        <v>-3000</v>
      </c>
      <c r="H549" s="76">
        <v>-3000</v>
      </c>
      <c r="I549" s="76">
        <v>-4301</v>
      </c>
      <c r="J549" s="76">
        <v>-5613.56</v>
      </c>
      <c r="K549" s="76">
        <v>-5108.49</v>
      </c>
      <c r="L549" s="66">
        <f t="shared" si="24"/>
        <v>1.0274866666666667</v>
      </c>
      <c r="M549" s="23">
        <f t="shared" si="25"/>
        <v>0</v>
      </c>
      <c r="O549" s="65">
        <f t="shared" si="26"/>
        <v>82.460000000000036</v>
      </c>
    </row>
    <row r="550" spans="1:15" s="46" customFormat="1" x14ac:dyDescent="0.25">
      <c r="A550" s="52" t="s">
        <v>710</v>
      </c>
      <c r="B550" s="52" t="s">
        <v>98</v>
      </c>
      <c r="C550" s="76">
        <v>-3000</v>
      </c>
      <c r="D550" s="76">
        <v>-2000</v>
      </c>
      <c r="E550" s="52" t="s">
        <v>7</v>
      </c>
      <c r="F550" s="76">
        <v>-2416.67</v>
      </c>
      <c r="G550" s="76">
        <v>-2000</v>
      </c>
      <c r="H550" s="76">
        <v>-2000</v>
      </c>
      <c r="I550" s="76">
        <v>-4711.18</v>
      </c>
      <c r="J550" s="76">
        <v>-1945</v>
      </c>
      <c r="K550" s="76">
        <v>-3550</v>
      </c>
      <c r="L550" s="66">
        <f t="shared" si="24"/>
        <v>1.2083349999999999</v>
      </c>
      <c r="M550" s="23">
        <f t="shared" si="25"/>
        <v>0</v>
      </c>
      <c r="O550" s="65">
        <f t="shared" si="26"/>
        <v>416.67000000000007</v>
      </c>
    </row>
    <row r="551" spans="1:15" s="46" customFormat="1" x14ac:dyDescent="0.25">
      <c r="A551" s="52" t="s">
        <v>711</v>
      </c>
      <c r="B551" s="52" t="s">
        <v>874</v>
      </c>
      <c r="C551" s="52" t="s">
        <v>7</v>
      </c>
      <c r="D551" s="52" t="s">
        <v>7</v>
      </c>
      <c r="E551" s="52" t="s">
        <v>7</v>
      </c>
      <c r="F551" s="52" t="s">
        <v>7</v>
      </c>
      <c r="G551" s="52" t="s">
        <v>7</v>
      </c>
      <c r="H551" s="52" t="s">
        <v>7</v>
      </c>
      <c r="I551" s="76">
        <v>-5502</v>
      </c>
      <c r="J551" s="52" t="s">
        <v>7</v>
      </c>
      <c r="K551" s="52" t="s">
        <v>7</v>
      </c>
      <c r="L551" s="66" t="e">
        <f t="shared" si="24"/>
        <v>#VALUE!</v>
      </c>
      <c r="M551" s="23" t="e">
        <f t="shared" si="25"/>
        <v>#VALUE!</v>
      </c>
      <c r="O551" s="65" t="e">
        <f t="shared" si="26"/>
        <v>#VALUE!</v>
      </c>
    </row>
    <row r="552" spans="1:15" s="46" customFormat="1" x14ac:dyDescent="0.25">
      <c r="A552" s="52" t="s">
        <v>712</v>
      </c>
      <c r="B552" s="52" t="s">
        <v>954</v>
      </c>
      <c r="C552" s="76">
        <v>-5000</v>
      </c>
      <c r="D552" s="76">
        <v>-5000</v>
      </c>
      <c r="E552" s="52" t="s">
        <v>7</v>
      </c>
      <c r="F552" s="76">
        <v>-5055</v>
      </c>
      <c r="G552" s="76">
        <v>-5000</v>
      </c>
      <c r="H552" s="76">
        <v>-5000</v>
      </c>
      <c r="I552" s="76">
        <v>-5825</v>
      </c>
      <c r="J552" s="76">
        <v>-7874.87</v>
      </c>
      <c r="K552" s="76">
        <v>-5515</v>
      </c>
      <c r="L552" s="66">
        <f t="shared" si="24"/>
        <v>1.0109999999999999</v>
      </c>
      <c r="M552" s="23">
        <f t="shared" si="25"/>
        <v>0</v>
      </c>
      <c r="O552" s="65">
        <f t="shared" si="26"/>
        <v>55</v>
      </c>
    </row>
    <row r="553" spans="1:15" s="46" customFormat="1" x14ac:dyDescent="0.25">
      <c r="A553" s="52" t="s">
        <v>838</v>
      </c>
      <c r="B553" s="52" t="s">
        <v>713</v>
      </c>
      <c r="C553" s="52" t="s">
        <v>7</v>
      </c>
      <c r="D553" s="52" t="s">
        <v>7</v>
      </c>
      <c r="E553" s="52" t="s">
        <v>7</v>
      </c>
      <c r="F553" s="52" t="s">
        <v>7</v>
      </c>
      <c r="G553" s="52" t="s">
        <v>7</v>
      </c>
      <c r="H553" s="52" t="s">
        <v>7</v>
      </c>
      <c r="I553" s="76">
        <v>-2682</v>
      </c>
      <c r="J553" s="52" t="s">
        <v>7</v>
      </c>
      <c r="K553" s="52" t="s">
        <v>7</v>
      </c>
      <c r="L553" s="66" t="e">
        <f t="shared" si="24"/>
        <v>#VALUE!</v>
      </c>
      <c r="M553" s="23" t="e">
        <f t="shared" si="25"/>
        <v>#VALUE!</v>
      </c>
      <c r="O553" s="65" t="e">
        <f t="shared" si="26"/>
        <v>#VALUE!</v>
      </c>
    </row>
    <row r="554" spans="1:15" s="46" customFormat="1" x14ac:dyDescent="0.25">
      <c r="A554" s="52" t="s">
        <v>714</v>
      </c>
      <c r="B554" s="52" t="s">
        <v>216</v>
      </c>
      <c r="C554" s="76">
        <v>-75000</v>
      </c>
      <c r="D554" s="76">
        <v>-3886</v>
      </c>
      <c r="E554" s="52" t="s">
        <v>7</v>
      </c>
      <c r="F554" s="76">
        <v>-645</v>
      </c>
      <c r="G554" s="76">
        <v>-78886</v>
      </c>
      <c r="H554" s="76">
        <v>-78886</v>
      </c>
      <c r="I554" s="76">
        <v>-3063.75</v>
      </c>
      <c r="J554" s="76">
        <v>-20</v>
      </c>
      <c r="K554" s="52" t="s">
        <v>7</v>
      </c>
      <c r="L554" s="66">
        <f t="shared" si="24"/>
        <v>8.1763557538726776E-3</v>
      </c>
      <c r="M554" s="23">
        <f t="shared" si="25"/>
        <v>75000</v>
      </c>
      <c r="O554" s="65">
        <f t="shared" si="26"/>
        <v>-78241</v>
      </c>
    </row>
    <row r="555" spans="1:15" s="46" customFormat="1" x14ac:dyDescent="0.25">
      <c r="A555" s="52" t="s">
        <v>715</v>
      </c>
      <c r="B555" s="52" t="s">
        <v>955</v>
      </c>
      <c r="C555" s="76">
        <v>-5000</v>
      </c>
      <c r="D555" s="76">
        <v>-5000</v>
      </c>
      <c r="E555" s="52" t="s">
        <v>7</v>
      </c>
      <c r="F555" s="76">
        <v>-596.12</v>
      </c>
      <c r="G555" s="76">
        <v>-4500</v>
      </c>
      <c r="H555" s="76">
        <v>-4500</v>
      </c>
      <c r="I555" s="52" t="s">
        <v>7</v>
      </c>
      <c r="J555" s="76">
        <v>-1514</v>
      </c>
      <c r="K555" s="52" t="s">
        <v>7</v>
      </c>
      <c r="L555" s="66">
        <f t="shared" si="24"/>
        <v>0.13247111111111112</v>
      </c>
      <c r="M555" s="23">
        <f t="shared" si="25"/>
        <v>-500</v>
      </c>
      <c r="O555" s="65">
        <f t="shared" si="26"/>
        <v>-3903.88</v>
      </c>
    </row>
    <row r="556" spans="1:15" s="46" customFormat="1" x14ac:dyDescent="0.25">
      <c r="A556" s="52" t="s">
        <v>990</v>
      </c>
      <c r="B556" s="52" t="s">
        <v>975</v>
      </c>
      <c r="C556" s="52" t="s">
        <v>7</v>
      </c>
      <c r="D556" s="52" t="s">
        <v>7</v>
      </c>
      <c r="E556" s="52" t="s">
        <v>7</v>
      </c>
      <c r="F556" s="76">
        <v>-100</v>
      </c>
      <c r="G556" s="52" t="s">
        <v>7</v>
      </c>
      <c r="H556" s="52" t="s">
        <v>7</v>
      </c>
      <c r="I556" s="52" t="s">
        <v>7</v>
      </c>
      <c r="J556" s="52" t="s">
        <v>7</v>
      </c>
      <c r="K556" s="52" t="s">
        <v>7</v>
      </c>
      <c r="L556" s="66" t="e">
        <f t="shared" si="24"/>
        <v>#VALUE!</v>
      </c>
      <c r="M556" s="23" t="e">
        <f t="shared" si="25"/>
        <v>#VALUE!</v>
      </c>
      <c r="O556" s="65" t="e">
        <f t="shared" si="26"/>
        <v>#VALUE!</v>
      </c>
    </row>
    <row r="557" spans="1:15" s="46" customFormat="1" x14ac:dyDescent="0.25">
      <c r="A557" s="52" t="s">
        <v>716</v>
      </c>
      <c r="B557" s="52" t="s">
        <v>717</v>
      </c>
      <c r="C557" s="76">
        <v>-50</v>
      </c>
      <c r="D557" s="76">
        <v>-50</v>
      </c>
      <c r="E557" s="52" t="s">
        <v>7</v>
      </c>
      <c r="F557" s="52" t="s">
        <v>7</v>
      </c>
      <c r="G557" s="76">
        <v>-50</v>
      </c>
      <c r="H557" s="76">
        <v>-50</v>
      </c>
      <c r="I557" s="76">
        <v>-75</v>
      </c>
      <c r="J557" s="76">
        <v>-15</v>
      </c>
      <c r="K557" s="76">
        <v>-76.849999999999994</v>
      </c>
      <c r="L557" s="66" t="e">
        <f t="shared" si="24"/>
        <v>#VALUE!</v>
      </c>
      <c r="M557" s="23">
        <f t="shared" si="25"/>
        <v>0</v>
      </c>
      <c r="O557" s="65" t="e">
        <f t="shared" si="26"/>
        <v>#VALUE!</v>
      </c>
    </row>
    <row r="558" spans="1:15" s="46" customFormat="1" x14ac:dyDescent="0.25">
      <c r="A558" s="52" t="s">
        <v>718</v>
      </c>
      <c r="B558" s="52" t="s">
        <v>95</v>
      </c>
      <c r="C558" s="52" t="s">
        <v>7</v>
      </c>
      <c r="D558" s="52" t="s">
        <v>7</v>
      </c>
      <c r="E558" s="52" t="s">
        <v>7</v>
      </c>
      <c r="F558" s="76">
        <v>-39443</v>
      </c>
      <c r="G558" s="52" t="s">
        <v>7</v>
      </c>
      <c r="H558" s="52" t="s">
        <v>7</v>
      </c>
      <c r="I558" s="52" t="s">
        <v>7</v>
      </c>
      <c r="J558" s="52" t="s">
        <v>7</v>
      </c>
      <c r="K558" s="52" t="s">
        <v>7</v>
      </c>
      <c r="L558" s="66" t="e">
        <f t="shared" si="24"/>
        <v>#VALUE!</v>
      </c>
      <c r="M558" s="23" t="e">
        <f t="shared" si="25"/>
        <v>#VALUE!</v>
      </c>
      <c r="O558" s="65" t="e">
        <f t="shared" si="26"/>
        <v>#VALUE!</v>
      </c>
    </row>
    <row r="559" spans="1:15" s="46" customFormat="1" x14ac:dyDescent="0.25">
      <c r="A559" s="52" t="s">
        <v>1020</v>
      </c>
      <c r="B559" s="52" t="s">
        <v>963</v>
      </c>
      <c r="C559" s="52" t="s">
        <v>7</v>
      </c>
      <c r="D559" s="76">
        <v>-75000</v>
      </c>
      <c r="E559" s="52" t="s">
        <v>7</v>
      </c>
      <c r="F559" s="52" t="s">
        <v>7</v>
      </c>
      <c r="G559" s="52" t="s">
        <v>7</v>
      </c>
      <c r="H559" s="52" t="s">
        <v>7</v>
      </c>
      <c r="I559" s="52" t="s">
        <v>7</v>
      </c>
      <c r="J559" s="52" t="s">
        <v>7</v>
      </c>
      <c r="K559" s="52" t="s">
        <v>7</v>
      </c>
      <c r="L559" s="66" t="e">
        <f t="shared" si="24"/>
        <v>#VALUE!</v>
      </c>
      <c r="M559" s="23" t="e">
        <f t="shared" si="25"/>
        <v>#VALUE!</v>
      </c>
      <c r="O559" s="65" t="e">
        <f t="shared" si="26"/>
        <v>#VALUE!</v>
      </c>
    </row>
    <row r="560" spans="1:15" s="46" customFormat="1" x14ac:dyDescent="0.25">
      <c r="A560" s="52" t="s">
        <v>719</v>
      </c>
      <c r="B560" s="52" t="s">
        <v>26</v>
      </c>
      <c r="C560" s="76">
        <v>-85435</v>
      </c>
      <c r="D560" s="76">
        <v>-85435</v>
      </c>
      <c r="E560" s="52" t="s">
        <v>7</v>
      </c>
      <c r="F560" s="76">
        <v>-45000</v>
      </c>
      <c r="G560" s="76">
        <v>-100000</v>
      </c>
      <c r="H560" s="76">
        <v>-100000</v>
      </c>
      <c r="I560" s="76">
        <v>-90000</v>
      </c>
      <c r="J560" s="76">
        <v>-82617.570000000007</v>
      </c>
      <c r="K560" s="76">
        <v>-82450</v>
      </c>
      <c r="L560" s="66">
        <f t="shared" si="24"/>
        <v>0.45</v>
      </c>
      <c r="M560" s="23">
        <f t="shared" si="25"/>
        <v>14565</v>
      </c>
      <c r="O560" s="65">
        <f t="shared" si="26"/>
        <v>-55000</v>
      </c>
    </row>
    <row r="561" spans="1:15" s="46" customFormat="1" x14ac:dyDescent="0.25">
      <c r="A561" s="52" t="s">
        <v>720</v>
      </c>
      <c r="B561" s="52" t="s">
        <v>880</v>
      </c>
      <c r="C561" s="76">
        <v>75874</v>
      </c>
      <c r="D561" s="76">
        <v>75874</v>
      </c>
      <c r="E561" s="52" t="s">
        <v>7</v>
      </c>
      <c r="F561" s="76">
        <v>44805.120000000003</v>
      </c>
      <c r="G561" s="76">
        <v>79906</v>
      </c>
      <c r="H561" s="76">
        <v>72260</v>
      </c>
      <c r="I561" s="76">
        <v>44943.46</v>
      </c>
      <c r="J561" s="76">
        <v>44252.88</v>
      </c>
      <c r="K561" s="76">
        <v>31932.36</v>
      </c>
      <c r="L561" s="66">
        <f t="shared" si="24"/>
        <v>0.56072284934798389</v>
      </c>
      <c r="M561" s="23">
        <f t="shared" si="25"/>
        <v>-4032</v>
      </c>
      <c r="O561" s="65">
        <f t="shared" si="26"/>
        <v>27454.879999999997</v>
      </c>
    </row>
    <row r="562" spans="1:15" s="46" customFormat="1" x14ac:dyDescent="0.25">
      <c r="A562" s="52" t="s">
        <v>721</v>
      </c>
      <c r="B562" s="52" t="s">
        <v>27</v>
      </c>
      <c r="C562" s="76">
        <v>981</v>
      </c>
      <c r="D562" s="76">
        <v>981</v>
      </c>
      <c r="E562" s="52" t="s">
        <v>7</v>
      </c>
      <c r="F562" s="52" t="s">
        <v>7</v>
      </c>
      <c r="G562" s="76">
        <v>981</v>
      </c>
      <c r="H562" s="76">
        <v>981</v>
      </c>
      <c r="I562" s="52" t="s">
        <v>7</v>
      </c>
      <c r="J562" s="52" t="s">
        <v>7</v>
      </c>
      <c r="K562" s="76">
        <v>24.04</v>
      </c>
      <c r="L562" s="66" t="e">
        <f t="shared" si="24"/>
        <v>#VALUE!</v>
      </c>
      <c r="M562" s="23">
        <f t="shared" si="25"/>
        <v>0</v>
      </c>
      <c r="O562" s="65" t="e">
        <f t="shared" si="26"/>
        <v>#VALUE!</v>
      </c>
    </row>
    <row r="563" spans="1:15" s="46" customFormat="1" x14ac:dyDescent="0.25">
      <c r="A563" s="52" t="s">
        <v>722</v>
      </c>
      <c r="B563" s="52" t="s">
        <v>28</v>
      </c>
      <c r="C563" s="76">
        <v>1302</v>
      </c>
      <c r="D563" s="76">
        <v>1302</v>
      </c>
      <c r="E563" s="52" t="s">
        <v>7</v>
      </c>
      <c r="F563" s="76">
        <v>994</v>
      </c>
      <c r="G563" s="76">
        <v>1134</v>
      </c>
      <c r="H563" s="76">
        <v>994</v>
      </c>
      <c r="I563" s="76">
        <v>184</v>
      </c>
      <c r="J563" s="76">
        <v>132</v>
      </c>
      <c r="K563" s="76">
        <v>88</v>
      </c>
      <c r="L563" s="74">
        <f t="shared" si="24"/>
        <v>0.87654320987654322</v>
      </c>
      <c r="M563" s="69">
        <f t="shared" si="25"/>
        <v>168</v>
      </c>
      <c r="N563" s="51"/>
      <c r="O563" s="75">
        <f t="shared" si="26"/>
        <v>0</v>
      </c>
    </row>
    <row r="564" spans="1:15" s="46" customFormat="1" x14ac:dyDescent="0.25">
      <c r="A564" s="52" t="s">
        <v>723</v>
      </c>
      <c r="B564" s="52" t="s">
        <v>881</v>
      </c>
      <c r="C564" s="76">
        <v>8142</v>
      </c>
      <c r="D564" s="76">
        <v>8459</v>
      </c>
      <c r="E564" s="52" t="s">
        <v>7</v>
      </c>
      <c r="F564" s="76">
        <v>4939.43</v>
      </c>
      <c r="G564" s="76">
        <v>7743</v>
      </c>
      <c r="H564" s="76">
        <v>7743</v>
      </c>
      <c r="I564" s="76">
        <v>3882.84</v>
      </c>
      <c r="J564" s="76">
        <v>1626.91</v>
      </c>
      <c r="K564" s="76">
        <v>1440.1</v>
      </c>
      <c r="L564" s="66">
        <f t="shared" si="24"/>
        <v>0.63792199405915029</v>
      </c>
      <c r="M564" s="23">
        <f t="shared" si="25"/>
        <v>716</v>
      </c>
      <c r="O564" s="65">
        <f t="shared" si="26"/>
        <v>2803.5699999999997</v>
      </c>
    </row>
    <row r="565" spans="1:15" s="46" customFormat="1" x14ac:dyDescent="0.25">
      <c r="A565" s="52" t="s">
        <v>724</v>
      </c>
      <c r="B565" s="52" t="s">
        <v>29</v>
      </c>
      <c r="C565" s="76">
        <v>4529</v>
      </c>
      <c r="D565" s="76">
        <v>4529</v>
      </c>
      <c r="E565" s="52" t="s">
        <v>7</v>
      </c>
      <c r="F565" s="76">
        <v>2617.6799999999998</v>
      </c>
      <c r="G565" s="76">
        <v>4714</v>
      </c>
      <c r="H565" s="76">
        <v>4318</v>
      </c>
      <c r="I565" s="76">
        <v>2520.44</v>
      </c>
      <c r="J565" s="76">
        <v>2399.1</v>
      </c>
      <c r="K565" s="76">
        <v>1984.98</v>
      </c>
      <c r="L565" s="66">
        <f t="shared" si="24"/>
        <v>0.55529910903691126</v>
      </c>
      <c r="M565" s="23">
        <f t="shared" si="25"/>
        <v>-185</v>
      </c>
      <c r="O565" s="65">
        <f t="shared" si="26"/>
        <v>1700.3200000000002</v>
      </c>
    </row>
    <row r="566" spans="1:15" s="46" customFormat="1" x14ac:dyDescent="0.25">
      <c r="A566" s="52" t="s">
        <v>725</v>
      </c>
      <c r="B566" s="52" t="s">
        <v>30</v>
      </c>
      <c r="C566" s="76">
        <v>1060</v>
      </c>
      <c r="D566" s="76">
        <v>1060</v>
      </c>
      <c r="E566" s="52" t="s">
        <v>7</v>
      </c>
      <c r="F566" s="76">
        <v>612.20000000000005</v>
      </c>
      <c r="G566" s="76">
        <v>1103</v>
      </c>
      <c r="H566" s="76">
        <v>1010</v>
      </c>
      <c r="I566" s="76">
        <v>589.45000000000005</v>
      </c>
      <c r="J566" s="76">
        <v>561.08000000000004</v>
      </c>
      <c r="K566" s="76">
        <v>448.49</v>
      </c>
      <c r="L566" s="66">
        <f t="shared" si="24"/>
        <v>0.55503173164097919</v>
      </c>
      <c r="M566" s="23">
        <f t="shared" si="25"/>
        <v>-43</v>
      </c>
      <c r="O566" s="65">
        <f t="shared" si="26"/>
        <v>397.79999999999995</v>
      </c>
    </row>
    <row r="567" spans="1:15" s="46" customFormat="1" x14ac:dyDescent="0.25">
      <c r="A567" s="52" t="s">
        <v>726</v>
      </c>
      <c r="B567" s="52" t="s">
        <v>882</v>
      </c>
      <c r="C567" s="76">
        <v>504</v>
      </c>
      <c r="D567" s="76">
        <v>504</v>
      </c>
      <c r="E567" s="52" t="s">
        <v>7</v>
      </c>
      <c r="F567" s="76">
        <v>19.68</v>
      </c>
      <c r="G567" s="76">
        <v>718</v>
      </c>
      <c r="H567" s="76">
        <v>504</v>
      </c>
      <c r="I567" s="76">
        <v>436.8</v>
      </c>
      <c r="J567" s="76">
        <v>235.12</v>
      </c>
      <c r="K567" s="76">
        <v>9</v>
      </c>
      <c r="L567" s="66">
        <f t="shared" si="24"/>
        <v>2.7409470752089136E-2</v>
      </c>
      <c r="M567" s="23">
        <f t="shared" si="25"/>
        <v>-214</v>
      </c>
      <c r="O567" s="65">
        <f t="shared" si="26"/>
        <v>484.32</v>
      </c>
    </row>
    <row r="568" spans="1:15" s="46" customFormat="1" x14ac:dyDescent="0.25">
      <c r="A568" s="52" t="s">
        <v>727</v>
      </c>
      <c r="B568" s="52" t="s">
        <v>31</v>
      </c>
      <c r="C568" s="76">
        <v>23782</v>
      </c>
      <c r="D568" s="76">
        <v>23782</v>
      </c>
      <c r="E568" s="52" t="s">
        <v>7</v>
      </c>
      <c r="F568" s="76">
        <v>13646.23</v>
      </c>
      <c r="G568" s="76">
        <v>23817</v>
      </c>
      <c r="H568" s="76">
        <v>21627</v>
      </c>
      <c r="I568" s="76">
        <v>10971.25</v>
      </c>
      <c r="J568" s="76">
        <v>10312.17</v>
      </c>
      <c r="K568" s="76">
        <v>7635.32</v>
      </c>
      <c r="L568" s="66">
        <f t="shared" si="24"/>
        <v>0.57296175001049665</v>
      </c>
      <c r="M568" s="23">
        <f t="shared" si="25"/>
        <v>-35</v>
      </c>
      <c r="O568" s="65">
        <f t="shared" si="26"/>
        <v>7980.77</v>
      </c>
    </row>
    <row r="569" spans="1:15" s="46" customFormat="1" x14ac:dyDescent="0.25">
      <c r="A569" s="52" t="s">
        <v>728</v>
      </c>
      <c r="B569" s="52" t="s">
        <v>884</v>
      </c>
      <c r="C569" s="76">
        <v>4295</v>
      </c>
      <c r="D569" s="76">
        <v>4295</v>
      </c>
      <c r="E569" s="52" t="s">
        <v>7</v>
      </c>
      <c r="F569" s="76">
        <v>4085</v>
      </c>
      <c r="G569" s="76">
        <v>4085</v>
      </c>
      <c r="H569" s="76">
        <v>4085</v>
      </c>
      <c r="I569" s="76">
        <v>1960</v>
      </c>
      <c r="J569" s="76">
        <v>1957</v>
      </c>
      <c r="K569" s="52" t="s">
        <v>7</v>
      </c>
      <c r="L569" s="71">
        <f t="shared" si="24"/>
        <v>1</v>
      </c>
      <c r="M569" s="70">
        <f t="shared" si="25"/>
        <v>210</v>
      </c>
      <c r="N569" s="72"/>
      <c r="O569" s="73">
        <f t="shared" si="26"/>
        <v>0</v>
      </c>
    </row>
    <row r="570" spans="1:15" s="46" customFormat="1" x14ac:dyDescent="0.25">
      <c r="A570" s="52" t="s">
        <v>729</v>
      </c>
      <c r="B570" s="52" t="s">
        <v>32</v>
      </c>
      <c r="C570" s="76">
        <v>180</v>
      </c>
      <c r="D570" s="76">
        <v>180</v>
      </c>
      <c r="E570" s="52" t="s">
        <v>7</v>
      </c>
      <c r="F570" s="76">
        <v>180</v>
      </c>
      <c r="G570" s="76">
        <v>180</v>
      </c>
      <c r="H570" s="76">
        <v>180</v>
      </c>
      <c r="I570" s="76">
        <v>90</v>
      </c>
      <c r="J570" s="76">
        <v>120</v>
      </c>
      <c r="K570" s="52" t="s">
        <v>7</v>
      </c>
      <c r="L570" s="66">
        <f t="shared" si="24"/>
        <v>1</v>
      </c>
      <c r="M570" s="23">
        <f t="shared" si="25"/>
        <v>0</v>
      </c>
      <c r="O570" s="65">
        <f t="shared" si="26"/>
        <v>0</v>
      </c>
    </row>
    <row r="571" spans="1:15" s="46" customFormat="1" x14ac:dyDescent="0.25">
      <c r="A571" s="52" t="s">
        <v>730</v>
      </c>
      <c r="B571" s="52" t="s">
        <v>913</v>
      </c>
      <c r="C571" s="76">
        <v>100</v>
      </c>
      <c r="D571" s="76">
        <v>100</v>
      </c>
      <c r="E571" s="52" t="s">
        <v>7</v>
      </c>
      <c r="F571" s="52" t="s">
        <v>7</v>
      </c>
      <c r="G571" s="76">
        <v>100</v>
      </c>
      <c r="H571" s="76">
        <v>100</v>
      </c>
      <c r="I571" s="76">
        <v>924.08</v>
      </c>
      <c r="J571" s="76">
        <v>145.15</v>
      </c>
      <c r="K571" s="76">
        <v>-22.57</v>
      </c>
      <c r="L571" s="66" t="e">
        <f t="shared" si="24"/>
        <v>#VALUE!</v>
      </c>
      <c r="M571" s="23">
        <f t="shared" si="25"/>
        <v>0</v>
      </c>
      <c r="O571" s="65" t="e">
        <f t="shared" si="26"/>
        <v>#VALUE!</v>
      </c>
    </row>
    <row r="572" spans="1:15" s="46" customFormat="1" x14ac:dyDescent="0.25">
      <c r="A572" s="52" t="s">
        <v>731</v>
      </c>
      <c r="B572" s="52" t="s">
        <v>885</v>
      </c>
      <c r="C572" s="76">
        <v>2000</v>
      </c>
      <c r="D572" s="52" t="s">
        <v>7</v>
      </c>
      <c r="E572" s="52" t="s">
        <v>7</v>
      </c>
      <c r="F572" s="76">
        <v>200</v>
      </c>
      <c r="G572" s="76">
        <v>2000</v>
      </c>
      <c r="H572" s="76">
        <v>2000</v>
      </c>
      <c r="I572" s="76">
        <v>2800</v>
      </c>
      <c r="J572" s="76">
        <v>1000</v>
      </c>
      <c r="K572" s="52" t="s">
        <v>7</v>
      </c>
      <c r="L572" s="66">
        <f t="shared" si="24"/>
        <v>0.1</v>
      </c>
      <c r="M572" s="23" t="e">
        <f t="shared" si="25"/>
        <v>#VALUE!</v>
      </c>
      <c r="O572" s="65">
        <f t="shared" si="26"/>
        <v>1800</v>
      </c>
    </row>
    <row r="573" spans="1:15" s="46" customFormat="1" x14ac:dyDescent="0.25">
      <c r="A573" s="52" t="s">
        <v>732</v>
      </c>
      <c r="B573" s="52" t="s">
        <v>243</v>
      </c>
      <c r="C573" s="76">
        <v>3700</v>
      </c>
      <c r="D573" s="76">
        <v>3700</v>
      </c>
      <c r="E573" s="52" t="s">
        <v>7</v>
      </c>
      <c r="F573" s="76">
        <v>2054.7399999999998</v>
      </c>
      <c r="G573" s="76">
        <v>2300</v>
      </c>
      <c r="H573" s="76">
        <v>2700</v>
      </c>
      <c r="I573" s="76">
        <v>2474.75</v>
      </c>
      <c r="J573" s="76">
        <v>2076.89</v>
      </c>
      <c r="K573" s="76">
        <v>3305.38</v>
      </c>
      <c r="L573" s="66">
        <f t="shared" si="24"/>
        <v>0.89336521739130426</v>
      </c>
      <c r="M573" s="23">
        <f t="shared" si="25"/>
        <v>1400</v>
      </c>
      <c r="O573" s="65">
        <f t="shared" si="26"/>
        <v>645.26000000000022</v>
      </c>
    </row>
    <row r="574" spans="1:15" s="46" customFormat="1" x14ac:dyDescent="0.25">
      <c r="A574" s="52" t="s">
        <v>733</v>
      </c>
      <c r="B574" s="52" t="s">
        <v>335</v>
      </c>
      <c r="C574" s="76">
        <v>4800</v>
      </c>
      <c r="D574" s="76">
        <v>4800</v>
      </c>
      <c r="E574" s="52" t="s">
        <v>7</v>
      </c>
      <c r="F574" s="76">
        <v>574</v>
      </c>
      <c r="G574" s="76">
        <v>3000</v>
      </c>
      <c r="H574" s="76">
        <v>3000</v>
      </c>
      <c r="I574" s="76">
        <v>3075.05</v>
      </c>
      <c r="J574" s="76">
        <v>1852.71</v>
      </c>
      <c r="K574" s="76">
        <v>1564.2</v>
      </c>
      <c r="L574" s="66">
        <f t="shared" si="24"/>
        <v>0.19133333333333333</v>
      </c>
      <c r="M574" s="23">
        <f t="shared" si="25"/>
        <v>1800</v>
      </c>
      <c r="O574" s="65">
        <f t="shared" si="26"/>
        <v>2426</v>
      </c>
    </row>
    <row r="575" spans="1:15" s="46" customFormat="1" x14ac:dyDescent="0.25">
      <c r="A575" s="52" t="s">
        <v>734</v>
      </c>
      <c r="B575" s="52" t="s">
        <v>886</v>
      </c>
      <c r="C575" s="76">
        <v>5200</v>
      </c>
      <c r="D575" s="76">
        <v>5200</v>
      </c>
      <c r="E575" s="52" t="s">
        <v>7</v>
      </c>
      <c r="F575" s="76">
        <v>4010.92</v>
      </c>
      <c r="G575" s="76">
        <v>4000</v>
      </c>
      <c r="H575" s="76">
        <v>5200</v>
      </c>
      <c r="I575" s="76">
        <v>5186.38</v>
      </c>
      <c r="J575" s="76">
        <v>4264.5</v>
      </c>
      <c r="K575" s="76">
        <v>3220.43</v>
      </c>
      <c r="L575" s="66">
        <f t="shared" si="24"/>
        <v>1.0027300000000001</v>
      </c>
      <c r="M575" s="23">
        <f t="shared" si="25"/>
        <v>1200</v>
      </c>
      <c r="O575" s="65">
        <f t="shared" si="26"/>
        <v>1189.08</v>
      </c>
    </row>
    <row r="576" spans="1:15" s="46" customFormat="1" x14ac:dyDescent="0.25">
      <c r="A576" s="52" t="s">
        <v>735</v>
      </c>
      <c r="B576" s="52" t="s">
        <v>34</v>
      </c>
      <c r="C576" s="76">
        <v>1800</v>
      </c>
      <c r="D576" s="76">
        <v>1800</v>
      </c>
      <c r="E576" s="52" t="s">
        <v>7</v>
      </c>
      <c r="F576" s="76">
        <v>1332.76</v>
      </c>
      <c r="G576" s="76">
        <v>1500</v>
      </c>
      <c r="H576" s="76">
        <v>1500</v>
      </c>
      <c r="I576" s="76">
        <v>1038.78</v>
      </c>
      <c r="J576" s="76">
        <v>1556.68</v>
      </c>
      <c r="K576" s="52" t="s">
        <v>7</v>
      </c>
      <c r="L576" s="66">
        <f t="shared" si="24"/>
        <v>0.88850666666666667</v>
      </c>
      <c r="M576" s="23">
        <f t="shared" si="25"/>
        <v>300</v>
      </c>
      <c r="O576" s="65">
        <f t="shared" si="26"/>
        <v>167.24</v>
      </c>
    </row>
    <row r="577" spans="1:15" s="46" customFormat="1" x14ac:dyDescent="0.25">
      <c r="A577" s="52" t="s">
        <v>736</v>
      </c>
      <c r="B577" s="52" t="s">
        <v>35</v>
      </c>
      <c r="C577" s="76">
        <v>1500</v>
      </c>
      <c r="D577" s="76">
        <v>1500</v>
      </c>
      <c r="E577" s="52" t="s">
        <v>7</v>
      </c>
      <c r="F577" s="76">
        <v>991.99</v>
      </c>
      <c r="G577" s="76">
        <v>1500</v>
      </c>
      <c r="H577" s="76">
        <v>1500</v>
      </c>
      <c r="I577" s="76">
        <v>915.39</v>
      </c>
      <c r="J577" s="76">
        <v>793.35</v>
      </c>
      <c r="K577" s="76">
        <v>1230.42</v>
      </c>
      <c r="L577" s="66">
        <f t="shared" si="24"/>
        <v>0.66132666666666662</v>
      </c>
      <c r="M577" s="23">
        <f t="shared" si="25"/>
        <v>0</v>
      </c>
      <c r="O577" s="65">
        <f t="shared" si="26"/>
        <v>508.01</v>
      </c>
    </row>
    <row r="578" spans="1:15" s="46" customFormat="1" x14ac:dyDescent="0.25">
      <c r="A578" s="52" t="s">
        <v>737</v>
      </c>
      <c r="B578" s="52" t="s">
        <v>956</v>
      </c>
      <c r="C578" s="76">
        <v>500</v>
      </c>
      <c r="D578" s="76">
        <v>500</v>
      </c>
      <c r="E578" s="52" t="s">
        <v>7</v>
      </c>
      <c r="F578" s="52" t="s">
        <v>7</v>
      </c>
      <c r="G578" s="76">
        <v>500</v>
      </c>
      <c r="H578" s="76">
        <v>500</v>
      </c>
      <c r="I578" s="52" t="s">
        <v>7</v>
      </c>
      <c r="J578" s="52" t="s">
        <v>7</v>
      </c>
      <c r="K578" s="52" t="s">
        <v>7</v>
      </c>
      <c r="L578" s="66" t="e">
        <f t="shared" si="24"/>
        <v>#VALUE!</v>
      </c>
      <c r="M578" s="23">
        <f t="shared" si="25"/>
        <v>0</v>
      </c>
      <c r="O578" s="65" t="e">
        <f t="shared" si="26"/>
        <v>#VALUE!</v>
      </c>
    </row>
    <row r="579" spans="1:15" s="46" customFormat="1" x14ac:dyDescent="0.25">
      <c r="A579" s="52" t="s">
        <v>972</v>
      </c>
      <c r="B579" s="52" t="s">
        <v>888</v>
      </c>
      <c r="C579" s="52" t="s">
        <v>7</v>
      </c>
      <c r="D579" s="76">
        <v>500</v>
      </c>
      <c r="E579" s="52" t="s">
        <v>7</v>
      </c>
      <c r="F579" s="76">
        <v>15</v>
      </c>
      <c r="G579" s="52" t="s">
        <v>7</v>
      </c>
      <c r="H579" s="52" t="s">
        <v>7</v>
      </c>
      <c r="I579" s="52" t="s">
        <v>7</v>
      </c>
      <c r="J579" s="52" t="s">
        <v>7</v>
      </c>
      <c r="K579" s="52" t="s">
        <v>7</v>
      </c>
      <c r="L579" s="66" t="e">
        <f t="shared" si="24"/>
        <v>#VALUE!</v>
      </c>
      <c r="M579" s="23" t="e">
        <f t="shared" si="25"/>
        <v>#VALUE!</v>
      </c>
      <c r="O579" s="65" t="e">
        <f t="shared" si="26"/>
        <v>#VALUE!</v>
      </c>
    </row>
    <row r="580" spans="1:15" s="46" customFormat="1" x14ac:dyDescent="0.25">
      <c r="A580" s="52" t="s">
        <v>738</v>
      </c>
      <c r="B580" s="52" t="s">
        <v>926</v>
      </c>
      <c r="C580" s="76">
        <v>1000</v>
      </c>
      <c r="D580" s="76">
        <v>1000</v>
      </c>
      <c r="E580" s="52" t="s">
        <v>7</v>
      </c>
      <c r="F580" s="76">
        <v>210</v>
      </c>
      <c r="G580" s="76">
        <v>1000</v>
      </c>
      <c r="H580" s="76">
        <v>1000</v>
      </c>
      <c r="I580" s="52" t="s">
        <v>7</v>
      </c>
      <c r="J580" s="52" t="s">
        <v>7</v>
      </c>
      <c r="K580" s="52" t="s">
        <v>7</v>
      </c>
      <c r="L580" s="66">
        <f t="shared" si="24"/>
        <v>0.21</v>
      </c>
      <c r="M580" s="23">
        <f t="shared" si="25"/>
        <v>0</v>
      </c>
      <c r="O580" s="65">
        <f t="shared" si="26"/>
        <v>790</v>
      </c>
    </row>
    <row r="581" spans="1:15" s="46" customFormat="1" x14ac:dyDescent="0.25">
      <c r="A581" s="52" t="s">
        <v>739</v>
      </c>
      <c r="B581" s="52" t="s">
        <v>740</v>
      </c>
      <c r="C581" s="52" t="s">
        <v>7</v>
      </c>
      <c r="D581" s="52" t="s">
        <v>7</v>
      </c>
      <c r="E581" s="52" t="s">
        <v>7</v>
      </c>
      <c r="F581" s="52" t="s">
        <v>7</v>
      </c>
      <c r="G581" s="52" t="s">
        <v>7</v>
      </c>
      <c r="H581" s="52" t="s">
        <v>7</v>
      </c>
      <c r="I581" s="52" t="s">
        <v>7</v>
      </c>
      <c r="J581" s="52" t="s">
        <v>7</v>
      </c>
      <c r="K581" s="76">
        <v>1775</v>
      </c>
      <c r="L581" s="66" t="e">
        <f t="shared" ref="L581:L644" si="27">F581/G581</f>
        <v>#VALUE!</v>
      </c>
      <c r="M581" s="23" t="e">
        <f t="shared" ref="M581:M644" si="28">D581-G581</f>
        <v>#VALUE!</v>
      </c>
      <c r="O581" s="65" t="e">
        <f t="shared" ref="O581:O644" si="29">H581-F581</f>
        <v>#VALUE!</v>
      </c>
    </row>
    <row r="582" spans="1:15" s="46" customFormat="1" x14ac:dyDescent="0.25">
      <c r="A582" s="52" t="s">
        <v>741</v>
      </c>
      <c r="B582" s="52" t="s">
        <v>891</v>
      </c>
      <c r="C582" s="76">
        <v>600</v>
      </c>
      <c r="D582" s="76">
        <v>600</v>
      </c>
      <c r="E582" s="52" t="s">
        <v>7</v>
      </c>
      <c r="F582" s="76">
        <v>1645.81</v>
      </c>
      <c r="G582" s="76">
        <v>600</v>
      </c>
      <c r="H582" s="76">
        <v>1500</v>
      </c>
      <c r="I582" s="76">
        <v>482.88</v>
      </c>
      <c r="J582" s="76">
        <v>495.84</v>
      </c>
      <c r="K582" s="76">
        <v>496.17</v>
      </c>
      <c r="L582" s="66">
        <f t="shared" si="27"/>
        <v>2.7430166666666667</v>
      </c>
      <c r="M582" s="23">
        <f t="shared" si="28"/>
        <v>0</v>
      </c>
      <c r="O582" s="65">
        <f t="shared" si="29"/>
        <v>-145.80999999999995</v>
      </c>
    </row>
    <row r="583" spans="1:15" s="46" customFormat="1" x14ac:dyDescent="0.25">
      <c r="A583" s="52" t="s">
        <v>742</v>
      </c>
      <c r="B583" s="52" t="s">
        <v>893</v>
      </c>
      <c r="C583" s="76">
        <v>6500</v>
      </c>
      <c r="D583" s="76">
        <v>6500</v>
      </c>
      <c r="E583" s="52" t="s">
        <v>7</v>
      </c>
      <c r="F583" s="76">
        <v>5090.43</v>
      </c>
      <c r="G583" s="76">
        <v>6500</v>
      </c>
      <c r="H583" s="76">
        <v>6500</v>
      </c>
      <c r="I583" s="76">
        <v>7378.1</v>
      </c>
      <c r="J583" s="76">
        <v>6548.7</v>
      </c>
      <c r="K583" s="76">
        <v>7054.89</v>
      </c>
      <c r="L583" s="66">
        <f t="shared" si="27"/>
        <v>0.78314307692307694</v>
      </c>
      <c r="M583" s="23">
        <f t="shared" si="28"/>
        <v>0</v>
      </c>
      <c r="O583" s="65">
        <f t="shared" si="29"/>
        <v>1409.5699999999997</v>
      </c>
    </row>
    <row r="584" spans="1:15" s="46" customFormat="1" x14ac:dyDescent="0.25">
      <c r="A584" s="52" t="s">
        <v>743</v>
      </c>
      <c r="B584" s="52" t="s">
        <v>907</v>
      </c>
      <c r="C584" s="76">
        <v>1236</v>
      </c>
      <c r="D584" s="76">
        <v>1360</v>
      </c>
      <c r="E584" s="52" t="s">
        <v>7</v>
      </c>
      <c r="F584" s="76">
        <v>1236</v>
      </c>
      <c r="G584" s="76">
        <v>1236</v>
      </c>
      <c r="H584" s="76">
        <v>1236</v>
      </c>
      <c r="I584" s="76">
        <v>1236</v>
      </c>
      <c r="J584" s="76">
        <v>1200</v>
      </c>
      <c r="K584" s="52" t="s">
        <v>7</v>
      </c>
      <c r="L584" s="66">
        <f t="shared" si="27"/>
        <v>1</v>
      </c>
      <c r="M584" s="23">
        <f t="shared" si="28"/>
        <v>124</v>
      </c>
      <c r="O584" s="65">
        <f t="shared" si="29"/>
        <v>0</v>
      </c>
    </row>
    <row r="585" spans="1:15" s="46" customFormat="1" x14ac:dyDescent="0.25">
      <c r="A585" s="52" t="s">
        <v>744</v>
      </c>
      <c r="B585" s="52" t="s">
        <v>175</v>
      </c>
      <c r="C585" s="76">
        <v>100</v>
      </c>
      <c r="D585" s="76">
        <v>500</v>
      </c>
      <c r="E585" s="52" t="s">
        <v>7</v>
      </c>
      <c r="F585" s="52" t="s">
        <v>7</v>
      </c>
      <c r="G585" s="76">
        <v>100</v>
      </c>
      <c r="H585" s="76">
        <v>100</v>
      </c>
      <c r="I585" s="76">
        <v>88.77</v>
      </c>
      <c r="J585" s="52" t="s">
        <v>7</v>
      </c>
      <c r="K585" s="52" t="s">
        <v>7</v>
      </c>
      <c r="L585" s="66" t="e">
        <f t="shared" si="27"/>
        <v>#VALUE!</v>
      </c>
      <c r="M585" s="23">
        <f t="shared" si="28"/>
        <v>400</v>
      </c>
      <c r="O585" s="65" t="e">
        <f t="shared" si="29"/>
        <v>#VALUE!</v>
      </c>
    </row>
    <row r="586" spans="1:15" s="46" customFormat="1" x14ac:dyDescent="0.25">
      <c r="A586" s="52" t="s">
        <v>745</v>
      </c>
      <c r="B586" s="52" t="s">
        <v>957</v>
      </c>
      <c r="C586" s="76">
        <v>1000</v>
      </c>
      <c r="D586" s="76">
        <v>500</v>
      </c>
      <c r="E586" s="52" t="s">
        <v>7</v>
      </c>
      <c r="F586" s="76">
        <v>709.44</v>
      </c>
      <c r="G586" s="76">
        <v>1000</v>
      </c>
      <c r="H586" s="76">
        <v>1100</v>
      </c>
      <c r="I586" s="76">
        <v>1671.98</v>
      </c>
      <c r="J586" s="76">
        <v>505</v>
      </c>
      <c r="K586" s="76">
        <v>162.96</v>
      </c>
      <c r="L586" s="66">
        <f t="shared" si="27"/>
        <v>0.70944000000000007</v>
      </c>
      <c r="M586" s="23">
        <f t="shared" si="28"/>
        <v>-500</v>
      </c>
      <c r="O586" s="65">
        <f t="shared" si="29"/>
        <v>390.55999999999995</v>
      </c>
    </row>
    <row r="587" spans="1:15" s="46" customFormat="1" x14ac:dyDescent="0.25">
      <c r="A587" s="52" t="s">
        <v>839</v>
      </c>
      <c r="B587" s="52" t="s">
        <v>958</v>
      </c>
      <c r="C587" s="76">
        <v>500</v>
      </c>
      <c r="D587" s="76">
        <v>500</v>
      </c>
      <c r="E587" s="52" t="s">
        <v>7</v>
      </c>
      <c r="F587" s="52" t="s">
        <v>7</v>
      </c>
      <c r="G587" s="76">
        <v>500</v>
      </c>
      <c r="H587" s="76">
        <v>500</v>
      </c>
      <c r="I587" s="76">
        <v>3402.17</v>
      </c>
      <c r="J587" s="52" t="s">
        <v>7</v>
      </c>
      <c r="K587" s="76">
        <v>1688.9</v>
      </c>
      <c r="L587" s="66" t="e">
        <f t="shared" si="27"/>
        <v>#VALUE!</v>
      </c>
      <c r="M587" s="23">
        <f t="shared" si="28"/>
        <v>0</v>
      </c>
      <c r="O587" s="65" t="e">
        <f t="shared" si="29"/>
        <v>#VALUE!</v>
      </c>
    </row>
    <row r="588" spans="1:15" s="46" customFormat="1" x14ac:dyDescent="0.25">
      <c r="A588" s="52" t="s">
        <v>746</v>
      </c>
      <c r="B588" s="52" t="s">
        <v>37</v>
      </c>
      <c r="C588" s="76">
        <v>300</v>
      </c>
      <c r="D588" s="76">
        <v>300</v>
      </c>
      <c r="E588" s="52" t="s">
        <v>7</v>
      </c>
      <c r="F588" s="76">
        <v>400</v>
      </c>
      <c r="G588" s="76">
        <v>300</v>
      </c>
      <c r="H588" s="76">
        <v>500</v>
      </c>
      <c r="I588" s="76">
        <v>325</v>
      </c>
      <c r="J588" s="52" t="s">
        <v>7</v>
      </c>
      <c r="K588" s="52" t="s">
        <v>7</v>
      </c>
      <c r="L588" s="66">
        <f t="shared" si="27"/>
        <v>1.3333333333333333</v>
      </c>
      <c r="M588" s="23">
        <f t="shared" si="28"/>
        <v>0</v>
      </c>
      <c r="O588" s="65">
        <f t="shared" si="29"/>
        <v>100</v>
      </c>
    </row>
    <row r="589" spans="1:15" s="46" customFormat="1" x14ac:dyDescent="0.25">
      <c r="A589" s="52" t="s">
        <v>747</v>
      </c>
      <c r="B589" s="52" t="s">
        <v>1011</v>
      </c>
      <c r="C589" s="76">
        <v>1000</v>
      </c>
      <c r="D589" s="76">
        <v>550</v>
      </c>
      <c r="E589" s="52" t="s">
        <v>7</v>
      </c>
      <c r="F589" s="76">
        <v>170</v>
      </c>
      <c r="G589" s="76">
        <v>1000</v>
      </c>
      <c r="H589" s="76">
        <v>1000</v>
      </c>
      <c r="I589" s="76">
        <v>510</v>
      </c>
      <c r="J589" s="52" t="s">
        <v>7</v>
      </c>
      <c r="K589" s="52" t="s">
        <v>7</v>
      </c>
      <c r="L589" s="66">
        <f t="shared" si="27"/>
        <v>0.17</v>
      </c>
      <c r="M589" s="23">
        <f t="shared" si="28"/>
        <v>-450</v>
      </c>
      <c r="O589" s="65">
        <f t="shared" si="29"/>
        <v>830</v>
      </c>
    </row>
    <row r="590" spans="1:15" s="46" customFormat="1" x14ac:dyDescent="0.25">
      <c r="A590" s="52" t="s">
        <v>959</v>
      </c>
      <c r="B590" s="52" t="s">
        <v>921</v>
      </c>
      <c r="C590" s="52" t="s">
        <v>7</v>
      </c>
      <c r="D590" s="52" t="s">
        <v>7</v>
      </c>
      <c r="E590" s="52" t="s">
        <v>7</v>
      </c>
      <c r="F590" s="76">
        <v>6303.7</v>
      </c>
      <c r="G590" s="52" t="s">
        <v>7</v>
      </c>
      <c r="H590" s="52" t="s">
        <v>7</v>
      </c>
      <c r="I590" s="52" t="s">
        <v>7</v>
      </c>
      <c r="J590" s="52" t="s">
        <v>7</v>
      </c>
      <c r="K590" s="52" t="s">
        <v>7</v>
      </c>
      <c r="L590" s="66" t="e">
        <f t="shared" si="27"/>
        <v>#VALUE!</v>
      </c>
      <c r="M590" s="23" t="e">
        <f t="shared" si="28"/>
        <v>#VALUE!</v>
      </c>
      <c r="O590" s="65" t="e">
        <f t="shared" si="29"/>
        <v>#VALUE!</v>
      </c>
    </row>
    <row r="591" spans="1:15" s="46" customFormat="1" x14ac:dyDescent="0.25">
      <c r="A591" s="52" t="s">
        <v>748</v>
      </c>
      <c r="B591" s="52" t="s">
        <v>61</v>
      </c>
      <c r="C591" s="76">
        <v>15000</v>
      </c>
      <c r="D591" s="76">
        <v>15000</v>
      </c>
      <c r="E591" s="52" t="s">
        <v>7</v>
      </c>
      <c r="F591" s="76">
        <v>7606.37</v>
      </c>
      <c r="G591" s="76">
        <v>18419</v>
      </c>
      <c r="H591" s="76">
        <v>18419</v>
      </c>
      <c r="I591" s="76">
        <v>16809.36</v>
      </c>
      <c r="J591" s="76">
        <v>15630.55</v>
      </c>
      <c r="K591" s="76">
        <v>16865.810000000001</v>
      </c>
      <c r="L591" s="66">
        <f t="shared" si="27"/>
        <v>0.41296324447581301</v>
      </c>
      <c r="M591" s="23">
        <f t="shared" si="28"/>
        <v>-3419</v>
      </c>
      <c r="O591" s="65">
        <f t="shared" si="29"/>
        <v>10812.630000000001</v>
      </c>
    </row>
    <row r="592" spans="1:15" s="46" customFormat="1" x14ac:dyDescent="0.25">
      <c r="A592" s="52" t="s">
        <v>1021</v>
      </c>
      <c r="B592" s="52" t="s">
        <v>1022</v>
      </c>
      <c r="C592" s="76">
        <v>1000</v>
      </c>
      <c r="D592" s="76">
        <v>1000</v>
      </c>
      <c r="E592" s="52" t="s">
        <v>7</v>
      </c>
      <c r="F592" s="52" t="s">
        <v>7</v>
      </c>
      <c r="G592" s="52" t="s">
        <v>7</v>
      </c>
      <c r="H592" s="52" t="s">
        <v>7</v>
      </c>
      <c r="I592" s="52" t="s">
        <v>7</v>
      </c>
      <c r="J592" s="52" t="s">
        <v>7</v>
      </c>
      <c r="K592" s="52" t="s">
        <v>7</v>
      </c>
      <c r="L592" s="66" t="e">
        <f t="shared" si="27"/>
        <v>#VALUE!</v>
      </c>
      <c r="M592" s="23" t="e">
        <f t="shared" si="28"/>
        <v>#VALUE!</v>
      </c>
      <c r="O592" s="65" t="e">
        <f t="shared" si="29"/>
        <v>#VALUE!</v>
      </c>
    </row>
    <row r="593" spans="1:15" s="46" customFormat="1" x14ac:dyDescent="0.25">
      <c r="A593" s="52" t="s">
        <v>1023</v>
      </c>
      <c r="B593" s="52" t="s">
        <v>1024</v>
      </c>
      <c r="C593" s="76">
        <v>1000</v>
      </c>
      <c r="D593" s="76">
        <v>1000</v>
      </c>
      <c r="E593" s="52" t="s">
        <v>7</v>
      </c>
      <c r="F593" s="52" t="s">
        <v>7</v>
      </c>
      <c r="G593" s="52" t="s">
        <v>7</v>
      </c>
      <c r="H593" s="52" t="s">
        <v>7</v>
      </c>
      <c r="I593" s="52" t="s">
        <v>7</v>
      </c>
      <c r="J593" s="52" t="s">
        <v>7</v>
      </c>
      <c r="K593" s="52" t="s">
        <v>7</v>
      </c>
      <c r="L593" s="66" t="e">
        <f t="shared" si="27"/>
        <v>#VALUE!</v>
      </c>
      <c r="M593" s="23" t="e">
        <f t="shared" si="28"/>
        <v>#VALUE!</v>
      </c>
      <c r="O593" s="65" t="e">
        <f t="shared" si="29"/>
        <v>#VALUE!</v>
      </c>
    </row>
    <row r="594" spans="1:15" s="46" customFormat="1" x14ac:dyDescent="0.25">
      <c r="A594" s="52" t="s">
        <v>1025</v>
      </c>
      <c r="B594" s="52" t="s">
        <v>1026</v>
      </c>
      <c r="C594" s="76">
        <v>500</v>
      </c>
      <c r="D594" s="76">
        <v>500</v>
      </c>
      <c r="E594" s="52" t="s">
        <v>7</v>
      </c>
      <c r="F594" s="52" t="s">
        <v>7</v>
      </c>
      <c r="G594" s="52" t="s">
        <v>7</v>
      </c>
      <c r="H594" s="52" t="s">
        <v>7</v>
      </c>
      <c r="I594" s="52" t="s">
        <v>7</v>
      </c>
      <c r="J594" s="52" t="s">
        <v>7</v>
      </c>
      <c r="K594" s="52" t="s">
        <v>7</v>
      </c>
      <c r="L594" s="66" t="e">
        <f t="shared" si="27"/>
        <v>#VALUE!</v>
      </c>
      <c r="M594" s="23" t="e">
        <f t="shared" si="28"/>
        <v>#VALUE!</v>
      </c>
      <c r="O594" s="65" t="e">
        <f t="shared" si="29"/>
        <v>#VALUE!</v>
      </c>
    </row>
    <row r="595" spans="1:15" s="46" customFormat="1" x14ac:dyDescent="0.25">
      <c r="A595" s="52" t="s">
        <v>749</v>
      </c>
      <c r="B595" s="52" t="s">
        <v>99</v>
      </c>
      <c r="C595" s="76">
        <v>1000</v>
      </c>
      <c r="D595" s="76">
        <v>1000</v>
      </c>
      <c r="E595" s="52" t="s">
        <v>7</v>
      </c>
      <c r="F595" s="76">
        <v>1012</v>
      </c>
      <c r="G595" s="76">
        <v>1000</v>
      </c>
      <c r="H595" s="76">
        <v>1000</v>
      </c>
      <c r="I595" s="52" t="s">
        <v>7</v>
      </c>
      <c r="J595" s="76">
        <v>1000</v>
      </c>
      <c r="K595" s="52" t="s">
        <v>7</v>
      </c>
      <c r="L595" s="66">
        <f t="shared" si="27"/>
        <v>1.012</v>
      </c>
      <c r="M595" s="23">
        <f t="shared" si="28"/>
        <v>0</v>
      </c>
      <c r="O595" s="65">
        <f t="shared" si="29"/>
        <v>-12</v>
      </c>
    </row>
    <row r="596" spans="1:15" s="46" customFormat="1" x14ac:dyDescent="0.25">
      <c r="A596" s="52" t="s">
        <v>750</v>
      </c>
      <c r="B596" s="52" t="s">
        <v>924</v>
      </c>
      <c r="C596" s="76">
        <v>3000</v>
      </c>
      <c r="D596" s="76">
        <v>3000</v>
      </c>
      <c r="E596" s="52" t="s">
        <v>7</v>
      </c>
      <c r="F596" s="76">
        <v>269.82</v>
      </c>
      <c r="G596" s="76">
        <v>3000</v>
      </c>
      <c r="H596" s="76">
        <v>2000</v>
      </c>
      <c r="I596" s="52" t="s">
        <v>7</v>
      </c>
      <c r="J596" s="76">
        <v>13312.85</v>
      </c>
      <c r="K596" s="52" t="s">
        <v>7</v>
      </c>
      <c r="L596" s="66">
        <f t="shared" si="27"/>
        <v>8.9939999999999992E-2</v>
      </c>
      <c r="M596" s="23">
        <f t="shared" si="28"/>
        <v>0</v>
      </c>
      <c r="O596" s="65">
        <f t="shared" si="29"/>
        <v>1730.18</v>
      </c>
    </row>
    <row r="597" spans="1:15" s="46" customFormat="1" x14ac:dyDescent="0.25">
      <c r="A597" s="52" t="s">
        <v>751</v>
      </c>
      <c r="B597" s="52" t="s">
        <v>39</v>
      </c>
      <c r="C597" s="76">
        <v>1000</v>
      </c>
      <c r="D597" s="76">
        <v>1000</v>
      </c>
      <c r="E597" s="52" t="s">
        <v>7</v>
      </c>
      <c r="F597" s="76">
        <v>1555.13</v>
      </c>
      <c r="G597" s="76">
        <v>1000</v>
      </c>
      <c r="H597" s="76">
        <v>1000</v>
      </c>
      <c r="I597" s="76">
        <v>3769.47</v>
      </c>
      <c r="J597" s="76">
        <v>39.99</v>
      </c>
      <c r="K597" s="76">
        <v>283.38</v>
      </c>
      <c r="L597" s="66">
        <f t="shared" si="27"/>
        <v>1.5551300000000001</v>
      </c>
      <c r="M597" s="23">
        <f t="shared" si="28"/>
        <v>0</v>
      </c>
      <c r="O597" s="65">
        <f t="shared" si="29"/>
        <v>-555.13000000000011</v>
      </c>
    </row>
    <row r="598" spans="1:15" s="46" customFormat="1" x14ac:dyDescent="0.25">
      <c r="A598" s="52" t="s">
        <v>973</v>
      </c>
      <c r="B598" s="52" t="s">
        <v>909</v>
      </c>
      <c r="C598" s="52" t="s">
        <v>7</v>
      </c>
      <c r="D598" s="52" t="s">
        <v>7</v>
      </c>
      <c r="E598" s="52" t="s">
        <v>7</v>
      </c>
      <c r="F598" s="76">
        <v>292</v>
      </c>
      <c r="G598" s="52" t="s">
        <v>7</v>
      </c>
      <c r="H598" s="52" t="s">
        <v>7</v>
      </c>
      <c r="I598" s="52" t="s">
        <v>7</v>
      </c>
      <c r="J598" s="52" t="s">
        <v>7</v>
      </c>
      <c r="K598" s="52" t="s">
        <v>7</v>
      </c>
      <c r="L598" s="66" t="e">
        <f t="shared" si="27"/>
        <v>#VALUE!</v>
      </c>
      <c r="M598" s="23" t="e">
        <f t="shared" si="28"/>
        <v>#VALUE!</v>
      </c>
      <c r="O598" s="65" t="e">
        <f t="shared" si="29"/>
        <v>#VALUE!</v>
      </c>
    </row>
    <row r="599" spans="1:15" s="46" customFormat="1" x14ac:dyDescent="0.25">
      <c r="A599" s="52" t="s">
        <v>752</v>
      </c>
      <c r="B599" s="52" t="s">
        <v>960</v>
      </c>
      <c r="C599" s="76">
        <v>2500</v>
      </c>
      <c r="D599" s="76">
        <v>500</v>
      </c>
      <c r="E599" s="52" t="s">
        <v>7</v>
      </c>
      <c r="F599" s="76">
        <v>1466.48</v>
      </c>
      <c r="G599" s="76">
        <v>500</v>
      </c>
      <c r="H599" s="76">
        <v>500</v>
      </c>
      <c r="I599" s="76">
        <v>182.22</v>
      </c>
      <c r="J599" s="76">
        <v>1993.4</v>
      </c>
      <c r="K599" s="76">
        <v>8275.1200000000008</v>
      </c>
      <c r="L599" s="66">
        <f t="shared" si="27"/>
        <v>2.93296</v>
      </c>
      <c r="M599" s="23">
        <f t="shared" si="28"/>
        <v>0</v>
      </c>
      <c r="O599" s="65">
        <f t="shared" si="29"/>
        <v>-966.48</v>
      </c>
    </row>
    <row r="600" spans="1:15" s="46" customFormat="1" x14ac:dyDescent="0.25">
      <c r="A600" s="52" t="s">
        <v>1027</v>
      </c>
      <c r="B600" s="52" t="s">
        <v>40</v>
      </c>
      <c r="C600" s="52" t="s">
        <v>7</v>
      </c>
      <c r="D600" s="76">
        <v>1500</v>
      </c>
      <c r="E600" s="52" t="s">
        <v>7</v>
      </c>
      <c r="F600" s="52" t="s">
        <v>7</v>
      </c>
      <c r="G600" s="52" t="s">
        <v>7</v>
      </c>
      <c r="H600" s="52" t="s">
        <v>7</v>
      </c>
      <c r="I600" s="52" t="s">
        <v>7</v>
      </c>
      <c r="J600" s="52" t="s">
        <v>7</v>
      </c>
      <c r="K600" s="52" t="s">
        <v>7</v>
      </c>
      <c r="L600" s="66" t="e">
        <f t="shared" si="27"/>
        <v>#VALUE!</v>
      </c>
      <c r="M600" s="23" t="e">
        <f t="shared" si="28"/>
        <v>#VALUE!</v>
      </c>
      <c r="O600" s="65" t="e">
        <f t="shared" si="29"/>
        <v>#VALUE!</v>
      </c>
    </row>
    <row r="601" spans="1:15" s="46" customFormat="1" x14ac:dyDescent="0.25">
      <c r="A601" s="52" t="s">
        <v>753</v>
      </c>
      <c r="B601" s="52" t="s">
        <v>961</v>
      </c>
      <c r="C601" s="52" t="s">
        <v>7</v>
      </c>
      <c r="D601" s="52" t="s">
        <v>7</v>
      </c>
      <c r="E601" s="52" t="s">
        <v>7</v>
      </c>
      <c r="F601" s="52" t="s">
        <v>7</v>
      </c>
      <c r="G601" s="52" t="s">
        <v>7</v>
      </c>
      <c r="H601" s="52" t="s">
        <v>7</v>
      </c>
      <c r="I601" s="52" t="s">
        <v>7</v>
      </c>
      <c r="J601" s="76">
        <v>650</v>
      </c>
      <c r="K601" s="76">
        <v>629</v>
      </c>
      <c r="L601" s="66" t="e">
        <f t="shared" si="27"/>
        <v>#VALUE!</v>
      </c>
      <c r="M601" s="23" t="e">
        <f t="shared" si="28"/>
        <v>#VALUE!</v>
      </c>
      <c r="O601" s="65" t="e">
        <f t="shared" si="29"/>
        <v>#VALUE!</v>
      </c>
    </row>
    <row r="602" spans="1:15" s="46" customFormat="1" x14ac:dyDescent="0.25">
      <c r="A602" s="52" t="s">
        <v>754</v>
      </c>
      <c r="B602" s="52" t="s">
        <v>184</v>
      </c>
      <c r="C602" s="52" t="s">
        <v>7</v>
      </c>
      <c r="D602" s="76">
        <v>2312</v>
      </c>
      <c r="E602" s="52" t="s">
        <v>7</v>
      </c>
      <c r="F602" s="52" t="s">
        <v>7</v>
      </c>
      <c r="G602" s="52" t="s">
        <v>7</v>
      </c>
      <c r="H602" s="52" t="s">
        <v>7</v>
      </c>
      <c r="I602" s="76">
        <v>5502</v>
      </c>
      <c r="J602" s="52" t="s">
        <v>7</v>
      </c>
      <c r="K602" s="52" t="s">
        <v>7</v>
      </c>
      <c r="L602" s="66" t="e">
        <f t="shared" si="27"/>
        <v>#VALUE!</v>
      </c>
      <c r="M602" s="23" t="e">
        <f t="shared" si="28"/>
        <v>#VALUE!</v>
      </c>
      <c r="O602" s="65" t="e">
        <f t="shared" si="29"/>
        <v>#VALUE!</v>
      </c>
    </row>
    <row r="603" spans="1:15" s="46" customFormat="1" x14ac:dyDescent="0.25">
      <c r="A603" s="52" t="s">
        <v>1004</v>
      </c>
      <c r="B603" s="52" t="s">
        <v>900</v>
      </c>
      <c r="C603" s="52" t="s">
        <v>7</v>
      </c>
      <c r="D603" s="76">
        <v>1683</v>
      </c>
      <c r="E603" s="52" t="s">
        <v>7</v>
      </c>
      <c r="F603" s="76">
        <v>58.36</v>
      </c>
      <c r="G603" s="52" t="s">
        <v>7</v>
      </c>
      <c r="H603" s="52" t="s">
        <v>7</v>
      </c>
      <c r="I603" s="52" t="s">
        <v>7</v>
      </c>
      <c r="J603" s="52" t="s">
        <v>7</v>
      </c>
      <c r="K603" s="52" t="s">
        <v>7</v>
      </c>
      <c r="L603" s="66" t="e">
        <f t="shared" si="27"/>
        <v>#VALUE!</v>
      </c>
      <c r="M603" s="23" t="e">
        <f t="shared" si="28"/>
        <v>#VALUE!</v>
      </c>
      <c r="O603" s="65" t="e">
        <f t="shared" si="29"/>
        <v>#VALUE!</v>
      </c>
    </row>
    <row r="604" spans="1:15" s="46" customFormat="1" x14ac:dyDescent="0.25">
      <c r="A604" s="52" t="s">
        <v>755</v>
      </c>
      <c r="B604" s="52" t="s">
        <v>313</v>
      </c>
      <c r="C604" s="52" t="s">
        <v>7</v>
      </c>
      <c r="D604" s="52" t="s">
        <v>7</v>
      </c>
      <c r="E604" s="52" t="s">
        <v>7</v>
      </c>
      <c r="F604" s="52" t="s">
        <v>7</v>
      </c>
      <c r="G604" s="76">
        <v>16500</v>
      </c>
      <c r="H604" s="76">
        <v>16500</v>
      </c>
      <c r="I604" s="76">
        <v>324.89999999999998</v>
      </c>
      <c r="J604" s="52" t="s">
        <v>7</v>
      </c>
      <c r="K604" s="52" t="s">
        <v>7</v>
      </c>
      <c r="L604" s="66" t="e">
        <f t="shared" si="27"/>
        <v>#VALUE!</v>
      </c>
      <c r="M604" s="23" t="e">
        <f t="shared" si="28"/>
        <v>#VALUE!</v>
      </c>
      <c r="O604" s="65" t="e">
        <f t="shared" si="29"/>
        <v>#VALUE!</v>
      </c>
    </row>
    <row r="605" spans="1:15" s="46" customFormat="1" x14ac:dyDescent="0.25">
      <c r="A605" s="52" t="s">
        <v>756</v>
      </c>
      <c r="B605" s="52" t="s">
        <v>268</v>
      </c>
      <c r="C605" s="76">
        <v>1500</v>
      </c>
      <c r="D605" s="52" t="s">
        <v>7</v>
      </c>
      <c r="E605" s="52" t="s">
        <v>7</v>
      </c>
      <c r="F605" s="76">
        <v>68.08</v>
      </c>
      <c r="G605" s="76">
        <v>1500</v>
      </c>
      <c r="H605" s="76">
        <v>1500</v>
      </c>
      <c r="I605" s="76">
        <v>1520.5</v>
      </c>
      <c r="J605" s="76">
        <v>1178.92</v>
      </c>
      <c r="K605" s="76">
        <v>1458.47</v>
      </c>
      <c r="L605" s="66">
        <f t="shared" si="27"/>
        <v>4.5386666666666665E-2</v>
      </c>
      <c r="M605" s="23" t="e">
        <f t="shared" si="28"/>
        <v>#VALUE!</v>
      </c>
      <c r="O605" s="65">
        <f t="shared" si="29"/>
        <v>1431.92</v>
      </c>
    </row>
    <row r="606" spans="1:15" s="46" customFormat="1" x14ac:dyDescent="0.25">
      <c r="A606" s="52" t="s">
        <v>757</v>
      </c>
      <c r="B606" s="52" t="s">
        <v>962</v>
      </c>
      <c r="C606" s="52" t="s">
        <v>7</v>
      </c>
      <c r="D606" s="52" t="s">
        <v>7</v>
      </c>
      <c r="E606" s="52" t="s">
        <v>7</v>
      </c>
      <c r="F606" s="76">
        <v>125</v>
      </c>
      <c r="G606" s="52" t="s">
        <v>7</v>
      </c>
      <c r="H606" s="76">
        <v>250</v>
      </c>
      <c r="I606" s="52" t="s">
        <v>7</v>
      </c>
      <c r="J606" s="76">
        <v>78.75</v>
      </c>
      <c r="K606" s="76">
        <v>945</v>
      </c>
      <c r="L606" s="66" t="e">
        <f t="shared" si="27"/>
        <v>#VALUE!</v>
      </c>
      <c r="M606" s="23" t="e">
        <f t="shared" si="28"/>
        <v>#VALUE!</v>
      </c>
      <c r="O606" s="65">
        <f t="shared" si="29"/>
        <v>125</v>
      </c>
    </row>
    <row r="607" spans="1:15" s="46" customFormat="1" x14ac:dyDescent="0.25">
      <c r="A607" s="52" t="s">
        <v>758</v>
      </c>
      <c r="B607" s="52" t="s">
        <v>759</v>
      </c>
      <c r="C607" s="76">
        <v>-65000</v>
      </c>
      <c r="D607" s="76">
        <v>-72000</v>
      </c>
      <c r="E607" s="52" t="s">
        <v>7</v>
      </c>
      <c r="F607" s="76">
        <v>-52434.93</v>
      </c>
      <c r="G607" s="76">
        <v>-65000</v>
      </c>
      <c r="H607" s="76">
        <v>-65000</v>
      </c>
      <c r="I607" s="76">
        <v>-69994.98</v>
      </c>
      <c r="J607" s="76">
        <v>-75011.53</v>
      </c>
      <c r="K607" s="76">
        <v>-69548.679999999993</v>
      </c>
      <c r="L607" s="66">
        <f t="shared" si="27"/>
        <v>0.80669123076923077</v>
      </c>
      <c r="M607" s="23">
        <f t="shared" si="28"/>
        <v>-7000</v>
      </c>
      <c r="O607" s="65">
        <f t="shared" si="29"/>
        <v>-12565.07</v>
      </c>
    </row>
    <row r="608" spans="1:15" s="46" customFormat="1" x14ac:dyDescent="0.25">
      <c r="A608" s="52" t="s">
        <v>760</v>
      </c>
      <c r="B608" s="52" t="s">
        <v>216</v>
      </c>
      <c r="C608" s="52" t="s">
        <v>7</v>
      </c>
      <c r="D608" s="76">
        <v>-5000</v>
      </c>
      <c r="E608" s="52" t="s">
        <v>7</v>
      </c>
      <c r="F608" s="76">
        <v>-7863.15</v>
      </c>
      <c r="G608" s="76">
        <v>-9000</v>
      </c>
      <c r="H608" s="76">
        <v>-9000</v>
      </c>
      <c r="I608" s="76">
        <v>-4000</v>
      </c>
      <c r="J608" s="52" t="s">
        <v>7</v>
      </c>
      <c r="K608" s="52" t="s">
        <v>7</v>
      </c>
      <c r="L608" s="66">
        <f t="shared" si="27"/>
        <v>0.87368333333333326</v>
      </c>
      <c r="M608" s="23">
        <f t="shared" si="28"/>
        <v>4000</v>
      </c>
      <c r="O608" s="65">
        <f t="shared" si="29"/>
        <v>-1136.8500000000004</v>
      </c>
    </row>
    <row r="609" spans="1:15" s="46" customFormat="1" x14ac:dyDescent="0.25">
      <c r="A609" s="52" t="s">
        <v>974</v>
      </c>
      <c r="B609" s="52" t="s">
        <v>975</v>
      </c>
      <c r="C609" s="52" t="s">
        <v>7</v>
      </c>
      <c r="D609" s="76">
        <v>-19000</v>
      </c>
      <c r="E609" s="52" t="s">
        <v>7</v>
      </c>
      <c r="F609" s="76">
        <v>-2128</v>
      </c>
      <c r="G609" s="52" t="s">
        <v>7</v>
      </c>
      <c r="H609" s="52" t="s">
        <v>7</v>
      </c>
      <c r="I609" s="52" t="s">
        <v>7</v>
      </c>
      <c r="J609" s="52" t="s">
        <v>7</v>
      </c>
      <c r="K609" s="52" t="s">
        <v>7</v>
      </c>
      <c r="L609" s="66" t="e">
        <f t="shared" si="27"/>
        <v>#VALUE!</v>
      </c>
      <c r="M609" s="23" t="e">
        <f t="shared" si="28"/>
        <v>#VALUE!</v>
      </c>
      <c r="O609" s="65" t="e">
        <f t="shared" si="29"/>
        <v>#VALUE!</v>
      </c>
    </row>
    <row r="610" spans="1:15" s="46" customFormat="1" x14ac:dyDescent="0.25">
      <c r="A610" s="52" t="s">
        <v>761</v>
      </c>
      <c r="B610" s="52" t="s">
        <v>717</v>
      </c>
      <c r="C610" s="52" t="s">
        <v>7</v>
      </c>
      <c r="D610" s="76">
        <v>-50</v>
      </c>
      <c r="E610" s="52" t="s">
        <v>7</v>
      </c>
      <c r="F610" s="76">
        <v>-25</v>
      </c>
      <c r="G610" s="52" t="s">
        <v>7</v>
      </c>
      <c r="H610" s="52" t="s">
        <v>7</v>
      </c>
      <c r="I610" s="76">
        <v>-32</v>
      </c>
      <c r="J610" s="76">
        <v>-2</v>
      </c>
      <c r="K610" s="76">
        <v>-283</v>
      </c>
      <c r="L610" s="66" t="e">
        <f t="shared" si="27"/>
        <v>#VALUE!</v>
      </c>
      <c r="M610" s="23" t="e">
        <f t="shared" si="28"/>
        <v>#VALUE!</v>
      </c>
      <c r="O610" s="65" t="e">
        <f t="shared" si="29"/>
        <v>#VALUE!</v>
      </c>
    </row>
    <row r="611" spans="1:15" s="46" customFormat="1" x14ac:dyDescent="0.25">
      <c r="A611" s="52" t="s">
        <v>762</v>
      </c>
      <c r="B611" s="52" t="s">
        <v>963</v>
      </c>
      <c r="C611" s="76">
        <v>-21000</v>
      </c>
      <c r="D611" s="76">
        <v>-21000</v>
      </c>
      <c r="E611" s="52" t="s">
        <v>7</v>
      </c>
      <c r="F611" s="76">
        <v>-10500</v>
      </c>
      <c r="G611" s="76">
        <v>-21000</v>
      </c>
      <c r="H611" s="76">
        <v>-21000</v>
      </c>
      <c r="I611" s="76">
        <v>-20000.3</v>
      </c>
      <c r="J611" s="76">
        <v>-15000</v>
      </c>
      <c r="K611" s="52" t="s">
        <v>7</v>
      </c>
      <c r="L611" s="66">
        <f t="shared" si="27"/>
        <v>0.5</v>
      </c>
      <c r="M611" s="23">
        <f t="shared" si="28"/>
        <v>0</v>
      </c>
      <c r="O611" s="65">
        <f t="shared" si="29"/>
        <v>-10500</v>
      </c>
    </row>
    <row r="612" spans="1:15" s="46" customFormat="1" x14ac:dyDescent="0.25">
      <c r="A612" s="52" t="s">
        <v>763</v>
      </c>
      <c r="B612" s="52" t="s">
        <v>26</v>
      </c>
      <c r="C612" s="76">
        <v>-30000</v>
      </c>
      <c r="D612" s="76">
        <v>-30000</v>
      </c>
      <c r="E612" s="52" t="s">
        <v>7</v>
      </c>
      <c r="F612" s="76">
        <v>-15000</v>
      </c>
      <c r="G612" s="76">
        <v>-30000</v>
      </c>
      <c r="H612" s="76">
        <v>-30000</v>
      </c>
      <c r="I612" s="76">
        <v>-30000</v>
      </c>
      <c r="J612" s="76">
        <v>-28736.47</v>
      </c>
      <c r="K612" s="76">
        <v>-27000</v>
      </c>
      <c r="L612" s="66">
        <f t="shared" si="27"/>
        <v>0.5</v>
      </c>
      <c r="M612" s="23">
        <f t="shared" si="28"/>
        <v>0</v>
      </c>
      <c r="O612" s="65">
        <f t="shared" si="29"/>
        <v>-15000</v>
      </c>
    </row>
    <row r="613" spans="1:15" s="46" customFormat="1" x14ac:dyDescent="0.25">
      <c r="A613" s="52" t="s">
        <v>764</v>
      </c>
      <c r="B613" s="52" t="s">
        <v>879</v>
      </c>
      <c r="C613" s="76">
        <v>49600</v>
      </c>
      <c r="D613" s="76">
        <v>49600</v>
      </c>
      <c r="E613" s="52" t="s">
        <v>7</v>
      </c>
      <c r="F613" s="76">
        <v>28982.66</v>
      </c>
      <c r="G613" s="76">
        <v>46340</v>
      </c>
      <c r="H613" s="76">
        <v>47237</v>
      </c>
      <c r="I613" s="76">
        <v>43165.61</v>
      </c>
      <c r="J613" s="76">
        <v>51240.39</v>
      </c>
      <c r="K613" s="76">
        <v>39491.300000000003</v>
      </c>
      <c r="L613" s="66">
        <f t="shared" si="27"/>
        <v>0.62543504531722049</v>
      </c>
      <c r="M613" s="23">
        <f t="shared" si="28"/>
        <v>3260</v>
      </c>
      <c r="O613" s="65">
        <f t="shared" si="29"/>
        <v>18254.34</v>
      </c>
    </row>
    <row r="614" spans="1:15" s="46" customFormat="1" x14ac:dyDescent="0.25">
      <c r="A614" s="52" t="s">
        <v>765</v>
      </c>
      <c r="B614" s="52" t="s">
        <v>28</v>
      </c>
      <c r="C614" s="76">
        <v>196</v>
      </c>
      <c r="D614" s="76">
        <v>196</v>
      </c>
      <c r="E614" s="52" t="s">
        <v>7</v>
      </c>
      <c r="F614" s="52" t="s">
        <v>7</v>
      </c>
      <c r="G614" s="76">
        <v>112</v>
      </c>
      <c r="H614" s="52" t="s">
        <v>7</v>
      </c>
      <c r="I614" s="76">
        <v>104</v>
      </c>
      <c r="J614" s="76">
        <v>52</v>
      </c>
      <c r="K614" s="52" t="s">
        <v>7</v>
      </c>
      <c r="L614" s="74" t="e">
        <f t="shared" si="27"/>
        <v>#VALUE!</v>
      </c>
      <c r="M614" s="69">
        <f t="shared" si="28"/>
        <v>84</v>
      </c>
      <c r="N614" s="51"/>
      <c r="O614" s="75" t="e">
        <f t="shared" si="29"/>
        <v>#VALUE!</v>
      </c>
    </row>
    <row r="615" spans="1:15" s="46" customFormat="1" x14ac:dyDescent="0.25">
      <c r="A615" s="52" t="s">
        <v>766</v>
      </c>
      <c r="B615" s="52" t="s">
        <v>881</v>
      </c>
      <c r="C615" s="76">
        <v>5760</v>
      </c>
      <c r="D615" s="76">
        <v>5984</v>
      </c>
      <c r="E615" s="52" t="s">
        <v>7</v>
      </c>
      <c r="F615" s="76">
        <v>3477.96</v>
      </c>
      <c r="G615" s="76">
        <v>5407</v>
      </c>
      <c r="H615" s="76">
        <v>5502</v>
      </c>
      <c r="I615" s="76">
        <v>4436.83</v>
      </c>
      <c r="J615" s="76">
        <v>2256.7600000000002</v>
      </c>
      <c r="K615" s="76">
        <v>1773.12</v>
      </c>
      <c r="L615" s="66">
        <f t="shared" si="27"/>
        <v>0.6432328463103385</v>
      </c>
      <c r="M615" s="23">
        <f t="shared" si="28"/>
        <v>577</v>
      </c>
      <c r="O615" s="65">
        <f t="shared" si="29"/>
        <v>2024.04</v>
      </c>
    </row>
    <row r="616" spans="1:15" s="46" customFormat="1" x14ac:dyDescent="0.25">
      <c r="A616" s="52" t="s">
        <v>767</v>
      </c>
      <c r="B616" s="52" t="s">
        <v>29</v>
      </c>
      <c r="C616" s="76">
        <v>3266</v>
      </c>
      <c r="D616" s="76">
        <v>3266</v>
      </c>
      <c r="E616" s="52" t="s">
        <v>7</v>
      </c>
      <c r="F616" s="76">
        <v>1893.92</v>
      </c>
      <c r="G616" s="76">
        <v>3041</v>
      </c>
      <c r="H616" s="76">
        <v>3125</v>
      </c>
      <c r="I616" s="76">
        <v>2570.69</v>
      </c>
      <c r="J616" s="76">
        <v>2775.22</v>
      </c>
      <c r="K616" s="76">
        <v>2321.69</v>
      </c>
      <c r="L616" s="66">
        <f t="shared" si="27"/>
        <v>0.62279513317987512</v>
      </c>
      <c r="M616" s="23">
        <f t="shared" si="28"/>
        <v>225</v>
      </c>
      <c r="O616" s="65">
        <f t="shared" si="29"/>
        <v>1231.08</v>
      </c>
    </row>
    <row r="617" spans="1:15" s="46" customFormat="1" x14ac:dyDescent="0.25">
      <c r="A617" s="52" t="s">
        <v>768</v>
      </c>
      <c r="B617" s="52" t="s">
        <v>30</v>
      </c>
      <c r="C617" s="76">
        <v>764</v>
      </c>
      <c r="D617" s="76">
        <v>764</v>
      </c>
      <c r="E617" s="52" t="s">
        <v>7</v>
      </c>
      <c r="F617" s="76">
        <v>442.94</v>
      </c>
      <c r="G617" s="76">
        <v>711</v>
      </c>
      <c r="H617" s="76">
        <v>731</v>
      </c>
      <c r="I617" s="76">
        <v>601.21</v>
      </c>
      <c r="J617" s="76">
        <v>649.04999999999995</v>
      </c>
      <c r="K617" s="76">
        <v>628.88</v>
      </c>
      <c r="L617" s="66">
        <f t="shared" si="27"/>
        <v>0.62298171589310825</v>
      </c>
      <c r="M617" s="23">
        <f t="shared" si="28"/>
        <v>53</v>
      </c>
      <c r="O617" s="65">
        <f t="shared" si="29"/>
        <v>288.06</v>
      </c>
    </row>
    <row r="618" spans="1:15" s="46" customFormat="1" x14ac:dyDescent="0.25">
      <c r="A618" s="52" t="s">
        <v>769</v>
      </c>
      <c r="B618" s="52" t="s">
        <v>46</v>
      </c>
      <c r="C618" s="76">
        <v>4800</v>
      </c>
      <c r="D618" s="76">
        <v>4800</v>
      </c>
      <c r="E618" s="52" t="s">
        <v>7</v>
      </c>
      <c r="F618" s="76">
        <v>3200</v>
      </c>
      <c r="G618" s="76">
        <v>4800</v>
      </c>
      <c r="H618" s="76">
        <v>4800</v>
      </c>
      <c r="I618" s="52" t="s">
        <v>7</v>
      </c>
      <c r="J618" s="52" t="s">
        <v>7</v>
      </c>
      <c r="K618" s="52" t="s">
        <v>7</v>
      </c>
      <c r="L618" s="66">
        <f t="shared" si="27"/>
        <v>0.66666666666666663</v>
      </c>
      <c r="M618" s="23">
        <f t="shared" si="28"/>
        <v>0</v>
      </c>
      <c r="O618" s="65">
        <f t="shared" si="29"/>
        <v>1600</v>
      </c>
    </row>
    <row r="619" spans="1:15" s="46" customFormat="1" x14ac:dyDescent="0.25">
      <c r="A619" s="52" t="s">
        <v>770</v>
      </c>
      <c r="B619" s="52" t="s">
        <v>882</v>
      </c>
      <c r="C619" s="76">
        <v>252</v>
      </c>
      <c r="D619" s="76">
        <v>252</v>
      </c>
      <c r="E619" s="52" t="s">
        <v>7</v>
      </c>
      <c r="F619" s="76">
        <v>9</v>
      </c>
      <c r="G619" s="76">
        <v>252</v>
      </c>
      <c r="H619" s="76">
        <v>252</v>
      </c>
      <c r="I619" s="76">
        <v>504</v>
      </c>
      <c r="J619" s="76">
        <v>144</v>
      </c>
      <c r="K619" s="76">
        <v>40.15</v>
      </c>
      <c r="L619" s="66">
        <f t="shared" si="27"/>
        <v>3.5714285714285712E-2</v>
      </c>
      <c r="M619" s="23">
        <f t="shared" si="28"/>
        <v>0</v>
      </c>
      <c r="O619" s="65">
        <f t="shared" si="29"/>
        <v>243</v>
      </c>
    </row>
    <row r="620" spans="1:15" s="46" customFormat="1" x14ac:dyDescent="0.25">
      <c r="A620" s="52" t="s">
        <v>771</v>
      </c>
      <c r="B620" s="52" t="s">
        <v>31</v>
      </c>
      <c r="C620" s="76">
        <v>11081</v>
      </c>
      <c r="D620" s="76">
        <v>11081</v>
      </c>
      <c r="E620" s="52" t="s">
        <v>7</v>
      </c>
      <c r="F620" s="76">
        <v>6401.02</v>
      </c>
      <c r="G620" s="76">
        <v>12513</v>
      </c>
      <c r="H620" s="76">
        <v>10077</v>
      </c>
      <c r="I620" s="76">
        <v>5439.89</v>
      </c>
      <c r="J620" s="76">
        <v>12573.28</v>
      </c>
      <c r="K620" s="76">
        <v>8867.98</v>
      </c>
      <c r="L620" s="66">
        <f t="shared" si="27"/>
        <v>0.51154958842803488</v>
      </c>
      <c r="M620" s="23">
        <f t="shared" si="28"/>
        <v>-1432</v>
      </c>
      <c r="O620" s="65">
        <f t="shared" si="29"/>
        <v>3675.9799999999996</v>
      </c>
    </row>
    <row r="621" spans="1:15" s="46" customFormat="1" x14ac:dyDescent="0.25">
      <c r="A621" s="52" t="s">
        <v>772</v>
      </c>
      <c r="B621" s="52" t="s">
        <v>884</v>
      </c>
      <c r="C621" s="76">
        <v>130</v>
      </c>
      <c r="D621" s="76">
        <v>130</v>
      </c>
      <c r="E621" s="52" t="s">
        <v>7</v>
      </c>
      <c r="F621" s="76">
        <v>122</v>
      </c>
      <c r="G621" s="76">
        <v>122</v>
      </c>
      <c r="H621" s="76">
        <v>122</v>
      </c>
      <c r="I621" s="76">
        <v>116</v>
      </c>
      <c r="J621" s="76">
        <v>116</v>
      </c>
      <c r="K621" s="52" t="s">
        <v>7</v>
      </c>
      <c r="L621" s="66">
        <f t="shared" si="27"/>
        <v>1</v>
      </c>
      <c r="M621" s="23">
        <f t="shared" si="28"/>
        <v>8</v>
      </c>
      <c r="O621" s="65">
        <f t="shared" si="29"/>
        <v>0</v>
      </c>
    </row>
    <row r="622" spans="1:15" s="46" customFormat="1" x14ac:dyDescent="0.25">
      <c r="A622" s="52" t="s">
        <v>773</v>
      </c>
      <c r="B622" s="52" t="s">
        <v>32</v>
      </c>
      <c r="C622" s="76">
        <v>90</v>
      </c>
      <c r="D622" s="76">
        <v>90</v>
      </c>
      <c r="E622" s="52" t="s">
        <v>7</v>
      </c>
      <c r="F622" s="76">
        <v>90</v>
      </c>
      <c r="G622" s="76">
        <v>90</v>
      </c>
      <c r="H622" s="76">
        <v>90</v>
      </c>
      <c r="I622" s="76">
        <v>90</v>
      </c>
      <c r="J622" s="76">
        <v>120</v>
      </c>
      <c r="K622" s="52" t="s">
        <v>7</v>
      </c>
      <c r="L622" s="66">
        <f t="shared" si="27"/>
        <v>1</v>
      </c>
      <c r="M622" s="23">
        <f t="shared" si="28"/>
        <v>0</v>
      </c>
      <c r="O622" s="65">
        <f t="shared" si="29"/>
        <v>0</v>
      </c>
    </row>
    <row r="623" spans="1:15" s="46" customFormat="1" x14ac:dyDescent="0.25">
      <c r="A623" s="52" t="s">
        <v>774</v>
      </c>
      <c r="B623" s="52" t="s">
        <v>913</v>
      </c>
      <c r="C623" s="76">
        <v>6.54</v>
      </c>
      <c r="D623" s="52" t="s">
        <v>7</v>
      </c>
      <c r="E623" s="52" t="s">
        <v>7</v>
      </c>
      <c r="F623" s="52" t="s">
        <v>7</v>
      </c>
      <c r="G623" s="76">
        <v>6.54</v>
      </c>
      <c r="H623" s="76">
        <v>6.54</v>
      </c>
      <c r="I623" s="76">
        <v>1190.48</v>
      </c>
      <c r="J623" s="76">
        <v>93.62</v>
      </c>
      <c r="K623" s="76">
        <v>-1149.67</v>
      </c>
      <c r="L623" s="66" t="e">
        <f t="shared" si="27"/>
        <v>#VALUE!</v>
      </c>
      <c r="M623" s="23" t="e">
        <f t="shared" si="28"/>
        <v>#VALUE!</v>
      </c>
      <c r="O623" s="65" t="e">
        <f t="shared" si="29"/>
        <v>#VALUE!</v>
      </c>
    </row>
    <row r="624" spans="1:15" s="46" customFormat="1" x14ac:dyDescent="0.25">
      <c r="A624" s="52" t="s">
        <v>775</v>
      </c>
      <c r="B624" s="52" t="s">
        <v>885</v>
      </c>
      <c r="C624" s="76">
        <v>1000</v>
      </c>
      <c r="D624" s="52" t="s">
        <v>7</v>
      </c>
      <c r="E624" s="52" t="s">
        <v>7</v>
      </c>
      <c r="F624" s="76">
        <v>193.24</v>
      </c>
      <c r="G624" s="76">
        <v>1000</v>
      </c>
      <c r="H624" s="76">
        <v>1000</v>
      </c>
      <c r="I624" s="76">
        <v>1806.76</v>
      </c>
      <c r="J624" s="76">
        <v>1000</v>
      </c>
      <c r="K624" s="52" t="s">
        <v>7</v>
      </c>
      <c r="L624" s="66">
        <f t="shared" si="27"/>
        <v>0.19324000000000002</v>
      </c>
      <c r="M624" s="23" t="e">
        <f t="shared" si="28"/>
        <v>#VALUE!</v>
      </c>
      <c r="O624" s="65">
        <f t="shared" si="29"/>
        <v>806.76</v>
      </c>
    </row>
    <row r="625" spans="1:15" s="46" customFormat="1" x14ac:dyDescent="0.25">
      <c r="A625" s="52" t="s">
        <v>776</v>
      </c>
      <c r="B625" s="52" t="s">
        <v>33</v>
      </c>
      <c r="C625" s="76">
        <v>200</v>
      </c>
      <c r="D625" s="76">
        <v>500</v>
      </c>
      <c r="E625" s="52" t="s">
        <v>7</v>
      </c>
      <c r="F625" s="52" t="s">
        <v>7</v>
      </c>
      <c r="G625" s="76">
        <v>200</v>
      </c>
      <c r="H625" s="76">
        <v>200</v>
      </c>
      <c r="I625" s="76">
        <v>236.86</v>
      </c>
      <c r="J625" s="76">
        <v>386.39</v>
      </c>
      <c r="K625" s="76">
        <v>776.57</v>
      </c>
      <c r="L625" s="66" t="e">
        <f t="shared" si="27"/>
        <v>#VALUE!</v>
      </c>
      <c r="M625" s="23">
        <f t="shared" si="28"/>
        <v>300</v>
      </c>
      <c r="O625" s="65" t="e">
        <f t="shared" si="29"/>
        <v>#VALUE!</v>
      </c>
    </row>
    <row r="626" spans="1:15" s="46" customFormat="1" x14ac:dyDescent="0.25">
      <c r="A626" s="52" t="s">
        <v>777</v>
      </c>
      <c r="B626" s="52" t="s">
        <v>65</v>
      </c>
      <c r="C626" s="52" t="s">
        <v>7</v>
      </c>
      <c r="D626" s="76">
        <v>200</v>
      </c>
      <c r="E626" s="52" t="s">
        <v>7</v>
      </c>
      <c r="F626" s="52" t="s">
        <v>7</v>
      </c>
      <c r="G626" s="76">
        <v>200</v>
      </c>
      <c r="H626" s="76">
        <v>200</v>
      </c>
      <c r="I626" s="76">
        <v>64.03</v>
      </c>
      <c r="J626" s="52" t="s">
        <v>7</v>
      </c>
      <c r="K626" s="52" t="s">
        <v>7</v>
      </c>
      <c r="L626" s="66" t="e">
        <f t="shared" si="27"/>
        <v>#VALUE!</v>
      </c>
      <c r="M626" s="23">
        <f t="shared" si="28"/>
        <v>0</v>
      </c>
      <c r="O626" s="65" t="e">
        <f t="shared" si="29"/>
        <v>#VALUE!</v>
      </c>
    </row>
    <row r="627" spans="1:15" s="46" customFormat="1" x14ac:dyDescent="0.25">
      <c r="A627" s="52" t="s">
        <v>778</v>
      </c>
      <c r="B627" s="52" t="s">
        <v>888</v>
      </c>
      <c r="C627" s="76">
        <v>21604.46</v>
      </c>
      <c r="D627" s="76">
        <v>31437</v>
      </c>
      <c r="E627" s="52" t="s">
        <v>7</v>
      </c>
      <c r="F627" s="76">
        <v>18466.669999999998</v>
      </c>
      <c r="G627" s="76">
        <v>31855.46</v>
      </c>
      <c r="H627" s="76">
        <v>31855.46</v>
      </c>
      <c r="I627" s="76">
        <v>50454.1</v>
      </c>
      <c r="J627" s="76">
        <v>25964</v>
      </c>
      <c r="K627" s="76">
        <v>22621.94</v>
      </c>
      <c r="L627" s="66">
        <f t="shared" si="27"/>
        <v>0.57970187842209775</v>
      </c>
      <c r="M627" s="23">
        <f t="shared" si="28"/>
        <v>-418.45999999999913</v>
      </c>
      <c r="O627" s="65">
        <f t="shared" si="29"/>
        <v>13388.79</v>
      </c>
    </row>
    <row r="628" spans="1:15" s="46" customFormat="1" x14ac:dyDescent="0.25">
      <c r="A628" s="52" t="s">
        <v>779</v>
      </c>
      <c r="B628" s="52" t="s">
        <v>889</v>
      </c>
      <c r="C628" s="52" t="s">
        <v>7</v>
      </c>
      <c r="D628" s="52" t="s">
        <v>7</v>
      </c>
      <c r="E628" s="52" t="s">
        <v>7</v>
      </c>
      <c r="F628" s="52" t="s">
        <v>7</v>
      </c>
      <c r="G628" s="52" t="s">
        <v>7</v>
      </c>
      <c r="H628" s="52" t="s">
        <v>7</v>
      </c>
      <c r="I628" s="76">
        <v>60</v>
      </c>
      <c r="J628" s="52" t="s">
        <v>7</v>
      </c>
      <c r="K628" s="52" t="s">
        <v>7</v>
      </c>
      <c r="L628" s="66" t="e">
        <f t="shared" si="27"/>
        <v>#VALUE!</v>
      </c>
      <c r="M628" s="23" t="e">
        <f t="shared" si="28"/>
        <v>#VALUE!</v>
      </c>
      <c r="O628" s="65" t="e">
        <f t="shared" si="29"/>
        <v>#VALUE!</v>
      </c>
    </row>
    <row r="629" spans="1:15" s="46" customFormat="1" x14ac:dyDescent="0.25">
      <c r="A629" s="52" t="s">
        <v>780</v>
      </c>
      <c r="B629" s="52" t="s">
        <v>740</v>
      </c>
      <c r="C629" s="52" t="s">
        <v>7</v>
      </c>
      <c r="D629" s="52" t="s">
        <v>7</v>
      </c>
      <c r="E629" s="52" t="s">
        <v>7</v>
      </c>
      <c r="F629" s="52" t="s">
        <v>7</v>
      </c>
      <c r="G629" s="52" t="s">
        <v>7</v>
      </c>
      <c r="H629" s="52" t="s">
        <v>7</v>
      </c>
      <c r="I629" s="76">
        <v>1800</v>
      </c>
      <c r="J629" s="76">
        <v>1000</v>
      </c>
      <c r="K629" s="76">
        <v>1000</v>
      </c>
      <c r="L629" s="66" t="e">
        <f t="shared" si="27"/>
        <v>#VALUE!</v>
      </c>
      <c r="M629" s="23" t="e">
        <f t="shared" si="28"/>
        <v>#VALUE!</v>
      </c>
      <c r="O629" s="65" t="e">
        <f t="shared" si="29"/>
        <v>#VALUE!</v>
      </c>
    </row>
    <row r="630" spans="1:15" s="46" customFormat="1" x14ac:dyDescent="0.25">
      <c r="A630" s="52" t="s">
        <v>781</v>
      </c>
      <c r="B630" s="52" t="s">
        <v>891</v>
      </c>
      <c r="C630" s="76">
        <v>750</v>
      </c>
      <c r="D630" s="76">
        <v>500</v>
      </c>
      <c r="E630" s="52" t="s">
        <v>7</v>
      </c>
      <c r="F630" s="76">
        <v>436.2</v>
      </c>
      <c r="G630" s="76">
        <v>1000</v>
      </c>
      <c r="H630" s="76">
        <v>1000</v>
      </c>
      <c r="I630" s="76">
        <v>-62.83</v>
      </c>
      <c r="J630" s="76">
        <v>66.02</v>
      </c>
      <c r="K630" s="76">
        <v>713.33</v>
      </c>
      <c r="L630" s="66">
        <f t="shared" si="27"/>
        <v>0.43619999999999998</v>
      </c>
      <c r="M630" s="23">
        <f t="shared" si="28"/>
        <v>-500</v>
      </c>
      <c r="O630" s="65">
        <f t="shared" si="29"/>
        <v>563.79999999999995</v>
      </c>
    </row>
    <row r="631" spans="1:15" s="46" customFormat="1" x14ac:dyDescent="0.25">
      <c r="A631" s="52" t="s">
        <v>782</v>
      </c>
      <c r="B631" s="52" t="s">
        <v>783</v>
      </c>
      <c r="C631" s="76">
        <v>3750</v>
      </c>
      <c r="D631" s="76">
        <v>3750</v>
      </c>
      <c r="E631" s="52" t="s">
        <v>7</v>
      </c>
      <c r="F631" s="76">
        <v>200</v>
      </c>
      <c r="G631" s="76">
        <v>3750</v>
      </c>
      <c r="H631" s="76">
        <v>3750</v>
      </c>
      <c r="I631" s="76">
        <v>1528.46</v>
      </c>
      <c r="J631" s="76">
        <v>3050</v>
      </c>
      <c r="K631" s="76">
        <v>6100</v>
      </c>
      <c r="L631" s="66">
        <f t="shared" si="27"/>
        <v>5.3333333333333337E-2</v>
      </c>
      <c r="M631" s="23">
        <f t="shared" si="28"/>
        <v>0</v>
      </c>
      <c r="O631" s="65">
        <f t="shared" si="29"/>
        <v>3550</v>
      </c>
    </row>
    <row r="632" spans="1:15" s="46" customFormat="1" x14ac:dyDescent="0.25">
      <c r="A632" s="52" t="s">
        <v>784</v>
      </c>
      <c r="B632" s="52" t="s">
        <v>254</v>
      </c>
      <c r="C632" s="76">
        <v>50</v>
      </c>
      <c r="D632" s="76">
        <v>50</v>
      </c>
      <c r="E632" s="52" t="s">
        <v>7</v>
      </c>
      <c r="F632" s="76">
        <v>31.29</v>
      </c>
      <c r="G632" s="76">
        <v>50</v>
      </c>
      <c r="H632" s="76">
        <v>50</v>
      </c>
      <c r="I632" s="76">
        <v>19.57</v>
      </c>
      <c r="J632" s="76">
        <v>18.96</v>
      </c>
      <c r="K632" s="76">
        <v>3.27</v>
      </c>
      <c r="L632" s="66">
        <f t="shared" si="27"/>
        <v>0.62580000000000002</v>
      </c>
      <c r="M632" s="23">
        <f t="shared" si="28"/>
        <v>0</v>
      </c>
      <c r="O632" s="65">
        <f t="shared" si="29"/>
        <v>18.71</v>
      </c>
    </row>
    <row r="633" spans="1:15" s="46" customFormat="1" x14ac:dyDescent="0.25">
      <c r="A633" s="52" t="s">
        <v>785</v>
      </c>
      <c r="B633" s="52" t="s">
        <v>894</v>
      </c>
      <c r="C633" s="76">
        <v>1500</v>
      </c>
      <c r="D633" s="76">
        <v>3000</v>
      </c>
      <c r="E633" s="52" t="s">
        <v>7</v>
      </c>
      <c r="F633" s="76">
        <v>2147.34</v>
      </c>
      <c r="G633" s="76">
        <v>1500</v>
      </c>
      <c r="H633" s="76">
        <v>1500</v>
      </c>
      <c r="I633" s="76">
        <v>120.6</v>
      </c>
      <c r="J633" s="76">
        <v>418.12</v>
      </c>
      <c r="K633" s="76">
        <v>584.21</v>
      </c>
      <c r="L633" s="66">
        <f t="shared" si="27"/>
        <v>1.4315600000000002</v>
      </c>
      <c r="M633" s="23">
        <f t="shared" si="28"/>
        <v>1500</v>
      </c>
      <c r="O633" s="65">
        <f t="shared" si="29"/>
        <v>-647.34000000000015</v>
      </c>
    </row>
    <row r="634" spans="1:15" s="46" customFormat="1" x14ac:dyDescent="0.25">
      <c r="A634" s="52" t="s">
        <v>786</v>
      </c>
      <c r="B634" s="52" t="s">
        <v>895</v>
      </c>
      <c r="C634" s="76">
        <v>1000</v>
      </c>
      <c r="D634" s="76">
        <v>1000</v>
      </c>
      <c r="E634" s="52" t="s">
        <v>7</v>
      </c>
      <c r="F634" s="76">
        <v>472.66</v>
      </c>
      <c r="G634" s="76">
        <v>1800</v>
      </c>
      <c r="H634" s="76">
        <v>1800</v>
      </c>
      <c r="I634" s="76">
        <v>901.74</v>
      </c>
      <c r="J634" s="76">
        <v>1139.01</v>
      </c>
      <c r="K634" s="76">
        <v>1208.58</v>
      </c>
      <c r="L634" s="66">
        <f t="shared" si="27"/>
        <v>0.26258888888888893</v>
      </c>
      <c r="M634" s="23">
        <f t="shared" si="28"/>
        <v>-800</v>
      </c>
      <c r="O634" s="65">
        <f t="shared" si="29"/>
        <v>1327.34</v>
      </c>
    </row>
    <row r="635" spans="1:15" s="46" customFormat="1" x14ac:dyDescent="0.25">
      <c r="A635" s="52" t="s">
        <v>1005</v>
      </c>
      <c r="B635" s="52" t="s">
        <v>957</v>
      </c>
      <c r="C635" s="52" t="s">
        <v>7</v>
      </c>
      <c r="D635" s="76">
        <v>16000</v>
      </c>
      <c r="E635" s="52" t="s">
        <v>7</v>
      </c>
      <c r="F635" s="76">
        <v>2386</v>
      </c>
      <c r="G635" s="52" t="s">
        <v>7</v>
      </c>
      <c r="H635" s="52" t="s">
        <v>7</v>
      </c>
      <c r="I635" s="52" t="s">
        <v>7</v>
      </c>
      <c r="J635" s="52" t="s">
        <v>7</v>
      </c>
      <c r="K635" s="52" t="s">
        <v>7</v>
      </c>
      <c r="L635" s="66" t="e">
        <f t="shared" si="27"/>
        <v>#VALUE!</v>
      </c>
      <c r="M635" s="23" t="e">
        <f t="shared" si="28"/>
        <v>#VALUE!</v>
      </c>
      <c r="O635" s="65" t="e">
        <f t="shared" si="29"/>
        <v>#VALUE!</v>
      </c>
    </row>
    <row r="636" spans="1:15" s="46" customFormat="1" x14ac:dyDescent="0.25">
      <c r="A636" s="52" t="s">
        <v>787</v>
      </c>
      <c r="B636" s="52" t="s">
        <v>37</v>
      </c>
      <c r="C636" s="76">
        <v>1000</v>
      </c>
      <c r="D636" s="76">
        <v>2000</v>
      </c>
      <c r="E636" s="52" t="s">
        <v>7</v>
      </c>
      <c r="F636" s="76">
        <v>768.02</v>
      </c>
      <c r="G636" s="76">
        <v>1000</v>
      </c>
      <c r="H636" s="76">
        <v>1000</v>
      </c>
      <c r="I636" s="76">
        <v>1243.94</v>
      </c>
      <c r="J636" s="76">
        <v>916.74</v>
      </c>
      <c r="K636" s="76">
        <v>1117.1400000000001</v>
      </c>
      <c r="L636" s="66">
        <f t="shared" si="27"/>
        <v>0.76802000000000004</v>
      </c>
      <c r="M636" s="23">
        <f t="shared" si="28"/>
        <v>1000</v>
      </c>
      <c r="O636" s="65">
        <f t="shared" si="29"/>
        <v>231.98000000000002</v>
      </c>
    </row>
    <row r="637" spans="1:15" s="46" customFormat="1" x14ac:dyDescent="0.25">
      <c r="A637" s="52" t="s">
        <v>788</v>
      </c>
      <c r="B637" s="52" t="s">
        <v>99</v>
      </c>
      <c r="C637" s="76">
        <v>9200</v>
      </c>
      <c r="D637" s="76">
        <v>12450</v>
      </c>
      <c r="E637" s="52" t="s">
        <v>7</v>
      </c>
      <c r="F637" s="76">
        <v>7150</v>
      </c>
      <c r="G637" s="76">
        <v>9250</v>
      </c>
      <c r="H637" s="76">
        <v>9250</v>
      </c>
      <c r="I637" s="76">
        <v>8492</v>
      </c>
      <c r="J637" s="76">
        <v>11500</v>
      </c>
      <c r="K637" s="76">
        <v>11250</v>
      </c>
      <c r="L637" s="66">
        <f t="shared" si="27"/>
        <v>0.77297297297297296</v>
      </c>
      <c r="M637" s="23">
        <f t="shared" si="28"/>
        <v>3200</v>
      </c>
      <c r="O637" s="65">
        <f t="shared" si="29"/>
        <v>2100</v>
      </c>
    </row>
    <row r="638" spans="1:15" s="46" customFormat="1" x14ac:dyDescent="0.25">
      <c r="A638" s="52" t="s">
        <v>789</v>
      </c>
      <c r="B638" s="52" t="s">
        <v>95</v>
      </c>
      <c r="C638" s="76">
        <v>-2700</v>
      </c>
      <c r="D638" s="76">
        <v>-2700</v>
      </c>
      <c r="E638" s="52" t="s">
        <v>7</v>
      </c>
      <c r="F638" s="76">
        <v>-2659.99</v>
      </c>
      <c r="G638" s="76">
        <v>-2700</v>
      </c>
      <c r="H638" s="76">
        <v>-2700</v>
      </c>
      <c r="I638" s="76">
        <v>-4167.4399999999996</v>
      </c>
      <c r="J638" s="76">
        <v>-3016.23</v>
      </c>
      <c r="K638" s="76">
        <v>-3721.37</v>
      </c>
      <c r="L638" s="66">
        <f t="shared" si="27"/>
        <v>0.98518148148148144</v>
      </c>
      <c r="M638" s="23">
        <f t="shared" si="28"/>
        <v>0</v>
      </c>
      <c r="O638" s="65">
        <f t="shared" si="29"/>
        <v>-40.010000000000218</v>
      </c>
    </row>
    <row r="639" spans="1:15" s="46" customFormat="1" x14ac:dyDescent="0.25">
      <c r="A639" s="52" t="s">
        <v>790</v>
      </c>
      <c r="B639" s="52" t="s">
        <v>921</v>
      </c>
      <c r="C639" s="76">
        <v>100</v>
      </c>
      <c r="D639" s="76">
        <v>100</v>
      </c>
      <c r="E639" s="52" t="s">
        <v>7</v>
      </c>
      <c r="F639" s="52" t="s">
        <v>7</v>
      </c>
      <c r="G639" s="76">
        <v>100</v>
      </c>
      <c r="H639" s="76">
        <v>100</v>
      </c>
      <c r="I639" s="76">
        <v>100</v>
      </c>
      <c r="J639" s="76">
        <v>2930.8</v>
      </c>
      <c r="K639" s="52" t="s">
        <v>7</v>
      </c>
      <c r="L639" s="66" t="e">
        <f t="shared" si="27"/>
        <v>#VALUE!</v>
      </c>
      <c r="M639" s="23">
        <f t="shared" si="28"/>
        <v>0</v>
      </c>
      <c r="O639" s="65" t="e">
        <f t="shared" si="29"/>
        <v>#VALUE!</v>
      </c>
    </row>
    <row r="640" spans="1:15" s="46" customFormat="1" x14ac:dyDescent="0.25">
      <c r="A640" s="52" t="s">
        <v>791</v>
      </c>
      <c r="B640" s="52" t="s">
        <v>39</v>
      </c>
      <c r="C640" s="76">
        <v>2600</v>
      </c>
      <c r="D640" s="76">
        <v>2600</v>
      </c>
      <c r="E640" s="52" t="s">
        <v>7</v>
      </c>
      <c r="F640" s="52" t="s">
        <v>7</v>
      </c>
      <c r="G640" s="76">
        <v>2600</v>
      </c>
      <c r="H640" s="76">
        <v>2600</v>
      </c>
      <c r="I640" s="76">
        <v>3999.32</v>
      </c>
      <c r="J640" s="52" t="s">
        <v>7</v>
      </c>
      <c r="K640" s="52" t="s">
        <v>7</v>
      </c>
      <c r="L640" s="66" t="e">
        <f t="shared" si="27"/>
        <v>#VALUE!</v>
      </c>
      <c r="M640" s="23">
        <f t="shared" si="28"/>
        <v>0</v>
      </c>
      <c r="O640" s="65" t="e">
        <f t="shared" si="29"/>
        <v>#VALUE!</v>
      </c>
    </row>
    <row r="641" spans="1:15" s="46" customFormat="1" x14ac:dyDescent="0.25">
      <c r="A641" s="52" t="s">
        <v>792</v>
      </c>
      <c r="B641" s="52" t="s">
        <v>96</v>
      </c>
      <c r="C641" s="52" t="s">
        <v>7</v>
      </c>
      <c r="D641" s="52" t="s">
        <v>7</v>
      </c>
      <c r="E641" s="52" t="s">
        <v>7</v>
      </c>
      <c r="F641" s="52" t="s">
        <v>7</v>
      </c>
      <c r="G641" s="52" t="s">
        <v>7</v>
      </c>
      <c r="H641" s="52" t="s">
        <v>7</v>
      </c>
      <c r="I641" s="52" t="s">
        <v>7</v>
      </c>
      <c r="J641" s="52" t="s">
        <v>7</v>
      </c>
      <c r="K641" s="76">
        <v>2510.7800000000002</v>
      </c>
      <c r="L641" s="66" t="e">
        <f t="shared" si="27"/>
        <v>#VALUE!</v>
      </c>
      <c r="M641" s="23" t="e">
        <f t="shared" si="28"/>
        <v>#VALUE!</v>
      </c>
      <c r="O641" s="65" t="e">
        <f t="shared" si="29"/>
        <v>#VALUE!</v>
      </c>
    </row>
    <row r="642" spans="1:15" s="46" customFormat="1" x14ac:dyDescent="0.25">
      <c r="A642" s="52" t="s">
        <v>793</v>
      </c>
      <c r="B642" s="52" t="s">
        <v>95</v>
      </c>
      <c r="C642" s="76">
        <v>-3600</v>
      </c>
      <c r="D642" s="76">
        <v>-3600</v>
      </c>
      <c r="E642" s="52" t="s">
        <v>7</v>
      </c>
      <c r="F642" s="76">
        <v>-2395.04</v>
      </c>
      <c r="G642" s="76">
        <v>-3600</v>
      </c>
      <c r="H642" s="76">
        <v>-3600</v>
      </c>
      <c r="I642" s="76">
        <v>-3961.97</v>
      </c>
      <c r="J642" s="76">
        <v>-3714.29</v>
      </c>
      <c r="K642" s="76">
        <v>-5435.02</v>
      </c>
      <c r="L642" s="66">
        <f t="shared" si="27"/>
        <v>0.66528888888888893</v>
      </c>
      <c r="M642" s="23">
        <f t="shared" si="28"/>
        <v>0</v>
      </c>
      <c r="O642" s="65">
        <f t="shared" si="29"/>
        <v>-1204.96</v>
      </c>
    </row>
    <row r="643" spans="1:15" s="46" customFormat="1" x14ac:dyDescent="0.25">
      <c r="A643" s="52" t="s">
        <v>794</v>
      </c>
      <c r="B643" s="52" t="s">
        <v>895</v>
      </c>
      <c r="C643" s="76">
        <v>800</v>
      </c>
      <c r="D643" s="76">
        <v>800</v>
      </c>
      <c r="E643" s="52" t="s">
        <v>7</v>
      </c>
      <c r="F643" s="76">
        <v>263.12</v>
      </c>
      <c r="G643" s="76">
        <v>800</v>
      </c>
      <c r="H643" s="76">
        <v>800</v>
      </c>
      <c r="I643" s="76">
        <v>216.68</v>
      </c>
      <c r="J643" s="76">
        <v>766.63</v>
      </c>
      <c r="K643" s="52" t="s">
        <v>7</v>
      </c>
      <c r="L643" s="66">
        <f t="shared" si="27"/>
        <v>0.32890000000000003</v>
      </c>
      <c r="M643" s="23">
        <f t="shared" si="28"/>
        <v>0</v>
      </c>
      <c r="O643" s="65">
        <f t="shared" si="29"/>
        <v>536.88</v>
      </c>
    </row>
    <row r="644" spans="1:15" s="46" customFormat="1" x14ac:dyDescent="0.25">
      <c r="A644" s="52" t="s">
        <v>795</v>
      </c>
      <c r="B644" s="52" t="s">
        <v>896</v>
      </c>
      <c r="C644" s="76">
        <v>2800</v>
      </c>
      <c r="D644" s="76">
        <v>2800</v>
      </c>
      <c r="E644" s="52" t="s">
        <v>7</v>
      </c>
      <c r="F644" s="76">
        <v>2423</v>
      </c>
      <c r="G644" s="76">
        <v>2800</v>
      </c>
      <c r="H644" s="76">
        <v>2800</v>
      </c>
      <c r="I644" s="76">
        <v>2343</v>
      </c>
      <c r="J644" s="76">
        <v>3242.28</v>
      </c>
      <c r="K644" s="52" t="s">
        <v>7</v>
      </c>
      <c r="L644" s="66">
        <f t="shared" si="27"/>
        <v>0.86535714285714282</v>
      </c>
      <c r="M644" s="23">
        <f t="shared" si="28"/>
        <v>0</v>
      </c>
      <c r="O644" s="65">
        <f t="shared" si="29"/>
        <v>377</v>
      </c>
    </row>
    <row r="645" spans="1:15" s="46" customFormat="1" x14ac:dyDescent="0.25">
      <c r="A645" s="52" t="s">
        <v>796</v>
      </c>
      <c r="B645" s="52" t="s">
        <v>96</v>
      </c>
      <c r="C645" s="52" t="s">
        <v>7</v>
      </c>
      <c r="D645" s="52" t="s">
        <v>7</v>
      </c>
      <c r="E645" s="52" t="s">
        <v>7</v>
      </c>
      <c r="F645" s="52" t="s">
        <v>7</v>
      </c>
      <c r="G645" s="52" t="s">
        <v>7</v>
      </c>
      <c r="H645" s="52" t="s">
        <v>7</v>
      </c>
      <c r="I645" s="52" t="s">
        <v>7</v>
      </c>
      <c r="J645" s="52" t="s">
        <v>7</v>
      </c>
      <c r="K645" s="76">
        <v>3914.3</v>
      </c>
      <c r="L645" s="66" t="e">
        <f t="shared" ref="L645:L676" si="30">F645/G645</f>
        <v>#VALUE!</v>
      </c>
      <c r="M645" s="23" t="e">
        <f t="shared" ref="M645:M676" si="31">D645-G645</f>
        <v>#VALUE!</v>
      </c>
      <c r="O645" s="65" t="e">
        <f t="shared" ref="O645:O676" si="32">H645-F645</f>
        <v>#VALUE!</v>
      </c>
    </row>
    <row r="646" spans="1:15" s="46" customFormat="1" x14ac:dyDescent="0.25">
      <c r="A646" s="52" t="s">
        <v>797</v>
      </c>
      <c r="B646" s="52" t="s">
        <v>95</v>
      </c>
      <c r="C646" s="76">
        <v>-2000</v>
      </c>
      <c r="D646" s="76">
        <v>-2000</v>
      </c>
      <c r="E646" s="52" t="s">
        <v>7</v>
      </c>
      <c r="F646" s="76">
        <v>-2454.6999999999998</v>
      </c>
      <c r="G646" s="76">
        <v>-2000</v>
      </c>
      <c r="H646" s="76">
        <v>-2000</v>
      </c>
      <c r="I646" s="76">
        <v>-3715.3</v>
      </c>
      <c r="J646" s="76">
        <v>-1168.2</v>
      </c>
      <c r="K646" s="52" t="s">
        <v>7</v>
      </c>
      <c r="L646" s="66">
        <f t="shared" si="30"/>
        <v>1.2273499999999999</v>
      </c>
      <c r="M646" s="23">
        <f t="shared" si="31"/>
        <v>0</v>
      </c>
      <c r="O646" s="65">
        <f t="shared" si="32"/>
        <v>454.69999999999982</v>
      </c>
    </row>
    <row r="647" spans="1:15" s="46" customFormat="1" x14ac:dyDescent="0.25">
      <c r="A647" s="52" t="s">
        <v>798</v>
      </c>
      <c r="B647" s="52" t="s">
        <v>95</v>
      </c>
      <c r="C647" s="76">
        <v>-40</v>
      </c>
      <c r="D647" s="76">
        <v>-40</v>
      </c>
      <c r="E647" s="52" t="s">
        <v>7</v>
      </c>
      <c r="F647" s="76">
        <v>-49.04</v>
      </c>
      <c r="G647" s="76">
        <v>-40</v>
      </c>
      <c r="H647" s="76">
        <v>-40</v>
      </c>
      <c r="I647" s="76">
        <v>-74.47</v>
      </c>
      <c r="J647" s="76">
        <v>-23.38</v>
      </c>
      <c r="K647" s="52" t="s">
        <v>7</v>
      </c>
      <c r="L647" s="66">
        <f t="shared" si="30"/>
        <v>1.226</v>
      </c>
      <c r="M647" s="23">
        <f t="shared" si="31"/>
        <v>0</v>
      </c>
      <c r="O647" s="65">
        <f t="shared" si="32"/>
        <v>9.0399999999999991</v>
      </c>
    </row>
    <row r="648" spans="1:15" s="46" customFormat="1" x14ac:dyDescent="0.25">
      <c r="A648" s="52" t="s">
        <v>799</v>
      </c>
      <c r="B648" s="52" t="s">
        <v>878</v>
      </c>
      <c r="C648" s="52" t="s">
        <v>7</v>
      </c>
      <c r="D648" s="52" t="s">
        <v>7</v>
      </c>
      <c r="E648" s="52" t="s">
        <v>7</v>
      </c>
      <c r="F648" s="52" t="s">
        <v>7</v>
      </c>
      <c r="G648" s="52" t="s">
        <v>7</v>
      </c>
      <c r="H648" s="52" t="s">
        <v>7</v>
      </c>
      <c r="I648" s="52" t="s">
        <v>7</v>
      </c>
      <c r="J648" s="76">
        <v>-15917.1</v>
      </c>
      <c r="K648" s="52" t="s">
        <v>7</v>
      </c>
      <c r="L648" s="66" t="e">
        <f t="shared" si="30"/>
        <v>#VALUE!</v>
      </c>
      <c r="M648" s="23" t="e">
        <f t="shared" si="31"/>
        <v>#VALUE!</v>
      </c>
      <c r="O648" s="65" t="e">
        <f t="shared" si="32"/>
        <v>#VALUE!</v>
      </c>
    </row>
    <row r="649" spans="1:15" s="46" customFormat="1" x14ac:dyDescent="0.25">
      <c r="A649" s="52" t="s">
        <v>800</v>
      </c>
      <c r="B649" s="52" t="s">
        <v>95</v>
      </c>
      <c r="C649" s="52" t="s">
        <v>7</v>
      </c>
      <c r="D649" s="52" t="s">
        <v>7</v>
      </c>
      <c r="E649" s="52" t="s">
        <v>7</v>
      </c>
      <c r="F649" s="52" t="s">
        <v>7</v>
      </c>
      <c r="G649" s="52" t="s">
        <v>7</v>
      </c>
      <c r="H649" s="52" t="s">
        <v>7</v>
      </c>
      <c r="I649" s="52" t="s">
        <v>7</v>
      </c>
      <c r="J649" s="76">
        <v>-73979.509999999995</v>
      </c>
      <c r="K649" s="52" t="s">
        <v>7</v>
      </c>
      <c r="L649" s="66" t="e">
        <f t="shared" si="30"/>
        <v>#VALUE!</v>
      </c>
      <c r="M649" s="23" t="e">
        <f t="shared" si="31"/>
        <v>#VALUE!</v>
      </c>
      <c r="O649" s="65" t="e">
        <f t="shared" si="32"/>
        <v>#VALUE!</v>
      </c>
    </row>
    <row r="650" spans="1:15" s="46" customFormat="1" x14ac:dyDescent="0.25">
      <c r="A650" s="52" t="s">
        <v>801</v>
      </c>
      <c r="B650" s="52" t="s">
        <v>31</v>
      </c>
      <c r="C650" s="52" t="s">
        <v>7</v>
      </c>
      <c r="D650" s="52" t="s">
        <v>7</v>
      </c>
      <c r="E650" s="52" t="s">
        <v>7</v>
      </c>
      <c r="F650" s="52" t="s">
        <v>7</v>
      </c>
      <c r="G650" s="52" t="s">
        <v>7</v>
      </c>
      <c r="H650" s="52" t="s">
        <v>7</v>
      </c>
      <c r="I650" s="52" t="s">
        <v>7</v>
      </c>
      <c r="J650" s="76">
        <v>73280.78</v>
      </c>
      <c r="K650" s="52" t="s">
        <v>7</v>
      </c>
      <c r="L650" s="66" t="e">
        <f t="shared" si="30"/>
        <v>#VALUE!</v>
      </c>
      <c r="M650" s="23" t="e">
        <f t="shared" si="31"/>
        <v>#VALUE!</v>
      </c>
      <c r="O650" s="65" t="e">
        <f t="shared" si="32"/>
        <v>#VALUE!</v>
      </c>
    </row>
    <row r="651" spans="1:15" s="46" customFormat="1" x14ac:dyDescent="0.25">
      <c r="A651" s="52" t="s">
        <v>802</v>
      </c>
      <c r="B651" s="52" t="s">
        <v>883</v>
      </c>
      <c r="C651" s="52" t="s">
        <v>7</v>
      </c>
      <c r="D651" s="52" t="s">
        <v>7</v>
      </c>
      <c r="E651" s="52" t="s">
        <v>7</v>
      </c>
      <c r="F651" s="52" t="s">
        <v>7</v>
      </c>
      <c r="G651" s="52" t="s">
        <v>7</v>
      </c>
      <c r="H651" s="52" t="s">
        <v>7</v>
      </c>
      <c r="I651" s="52" t="s">
        <v>7</v>
      </c>
      <c r="J651" s="76">
        <v>16615.830000000002</v>
      </c>
      <c r="K651" s="52" t="s">
        <v>7</v>
      </c>
      <c r="L651" s="66" t="e">
        <f t="shared" si="30"/>
        <v>#VALUE!</v>
      </c>
      <c r="M651" s="23" t="e">
        <f t="shared" si="31"/>
        <v>#VALUE!</v>
      </c>
      <c r="O651" s="65" t="e">
        <f t="shared" si="32"/>
        <v>#VALUE!</v>
      </c>
    </row>
    <row r="652" spans="1:15" s="46" customFormat="1" x14ac:dyDescent="0.25">
      <c r="A652" s="52" t="s">
        <v>803</v>
      </c>
      <c r="B652" s="52" t="s">
        <v>22</v>
      </c>
      <c r="C652" s="52" t="s">
        <v>7</v>
      </c>
      <c r="D652" s="76">
        <v>-250</v>
      </c>
      <c r="E652" s="52" t="s">
        <v>7</v>
      </c>
      <c r="F652" s="76">
        <v>-144.22999999999999</v>
      </c>
      <c r="G652" s="52" t="s">
        <v>7</v>
      </c>
      <c r="H652" s="76">
        <v>-250</v>
      </c>
      <c r="I652" s="76">
        <v>-29.92</v>
      </c>
      <c r="J652" s="52" t="s">
        <v>7</v>
      </c>
      <c r="K652" s="52" t="s">
        <v>7</v>
      </c>
      <c r="L652" s="66" t="e">
        <f t="shared" si="30"/>
        <v>#VALUE!</v>
      </c>
      <c r="M652" s="23" t="e">
        <f t="shared" si="31"/>
        <v>#VALUE!</v>
      </c>
      <c r="O652" s="65">
        <f t="shared" si="32"/>
        <v>-105.77000000000001</v>
      </c>
    </row>
    <row r="653" spans="1:15" s="46" customFormat="1" x14ac:dyDescent="0.25">
      <c r="A653" s="52" t="s">
        <v>804</v>
      </c>
      <c r="B653" s="52" t="s">
        <v>214</v>
      </c>
      <c r="C653" s="52" t="s">
        <v>7</v>
      </c>
      <c r="D653" s="76">
        <v>-590473.92000000004</v>
      </c>
      <c r="E653" s="52" t="s">
        <v>7</v>
      </c>
      <c r="F653" s="76">
        <v>-1166.96</v>
      </c>
      <c r="G653" s="52" t="s">
        <v>7</v>
      </c>
      <c r="H653" s="76">
        <v>-590473.92000000004</v>
      </c>
      <c r="I653" s="76">
        <v>-590473.92000000004</v>
      </c>
      <c r="J653" s="52" t="s">
        <v>7</v>
      </c>
      <c r="K653" s="52" t="s">
        <v>7</v>
      </c>
      <c r="L653" s="66" t="e">
        <f t="shared" si="30"/>
        <v>#VALUE!</v>
      </c>
      <c r="M653" s="23" t="e">
        <f t="shared" si="31"/>
        <v>#VALUE!</v>
      </c>
      <c r="O653" s="65">
        <f t="shared" si="32"/>
        <v>-589306.96000000008</v>
      </c>
    </row>
    <row r="654" spans="1:15" s="46" customFormat="1" x14ac:dyDescent="0.25">
      <c r="A654" s="52" t="s">
        <v>805</v>
      </c>
      <c r="B654" s="52" t="s">
        <v>35</v>
      </c>
      <c r="C654" s="52" t="s">
        <v>7</v>
      </c>
      <c r="D654" s="52" t="s">
        <v>7</v>
      </c>
      <c r="E654" s="52" t="s">
        <v>7</v>
      </c>
      <c r="F654" s="76">
        <v>3062.09</v>
      </c>
      <c r="G654" s="52" t="s">
        <v>7</v>
      </c>
      <c r="H654" s="76">
        <v>3062.09</v>
      </c>
      <c r="I654" s="76">
        <v>1891.62</v>
      </c>
      <c r="J654" s="52" t="s">
        <v>7</v>
      </c>
      <c r="K654" s="52" t="s">
        <v>7</v>
      </c>
      <c r="L654" s="66" t="e">
        <f t="shared" si="30"/>
        <v>#VALUE!</v>
      </c>
      <c r="M654" s="23" t="e">
        <f t="shared" si="31"/>
        <v>#VALUE!</v>
      </c>
      <c r="O654" s="65">
        <f t="shared" si="32"/>
        <v>0</v>
      </c>
    </row>
    <row r="655" spans="1:15" s="46" customFormat="1" x14ac:dyDescent="0.25">
      <c r="A655" s="52" t="s">
        <v>991</v>
      </c>
      <c r="B655" s="52" t="s">
        <v>934</v>
      </c>
      <c r="C655" s="52" t="s">
        <v>7</v>
      </c>
      <c r="D655" s="76">
        <v>184928.82</v>
      </c>
      <c r="E655" s="52" t="s">
        <v>7</v>
      </c>
      <c r="F655" s="52" t="s">
        <v>7</v>
      </c>
      <c r="G655" s="52" t="s">
        <v>7</v>
      </c>
      <c r="H655" s="76">
        <v>184928.82</v>
      </c>
      <c r="I655" s="52" t="s">
        <v>7</v>
      </c>
      <c r="J655" s="52" t="s">
        <v>7</v>
      </c>
      <c r="K655" s="52" t="s">
        <v>7</v>
      </c>
      <c r="L655" s="66" t="e">
        <f t="shared" si="30"/>
        <v>#VALUE!</v>
      </c>
      <c r="M655" s="23" t="e">
        <f t="shared" si="31"/>
        <v>#VALUE!</v>
      </c>
      <c r="O655" s="65" t="e">
        <f t="shared" si="32"/>
        <v>#VALUE!</v>
      </c>
    </row>
    <row r="656" spans="1:15" s="46" customFormat="1" x14ac:dyDescent="0.25">
      <c r="A656" s="52" t="s">
        <v>806</v>
      </c>
      <c r="B656" s="52" t="s">
        <v>889</v>
      </c>
      <c r="C656" s="52" t="s">
        <v>7</v>
      </c>
      <c r="D656" s="76">
        <v>52000</v>
      </c>
      <c r="E656" s="52" t="s">
        <v>7</v>
      </c>
      <c r="F656" s="76">
        <v>6836.32</v>
      </c>
      <c r="G656" s="52" t="s">
        <v>7</v>
      </c>
      <c r="H656" s="76">
        <v>59047.4</v>
      </c>
      <c r="I656" s="52" t="s">
        <v>7</v>
      </c>
      <c r="J656" s="52" t="s">
        <v>7</v>
      </c>
      <c r="K656" s="52" t="s">
        <v>7</v>
      </c>
      <c r="L656" s="66" t="e">
        <f t="shared" si="30"/>
        <v>#VALUE!</v>
      </c>
      <c r="M656" s="23" t="e">
        <f t="shared" si="31"/>
        <v>#VALUE!</v>
      </c>
      <c r="O656" s="65">
        <f t="shared" si="32"/>
        <v>52211.08</v>
      </c>
    </row>
    <row r="657" spans="1:15" s="46" customFormat="1" x14ac:dyDescent="0.25">
      <c r="A657" s="52" t="s">
        <v>992</v>
      </c>
      <c r="B657" s="52" t="s">
        <v>896</v>
      </c>
      <c r="C657" s="52" t="s">
        <v>7</v>
      </c>
      <c r="D657" s="76">
        <v>25000</v>
      </c>
      <c r="E657" s="52" t="s">
        <v>7</v>
      </c>
      <c r="F657" s="76">
        <v>8443.1299999999992</v>
      </c>
      <c r="G657" s="52" t="s">
        <v>7</v>
      </c>
      <c r="H657" s="76">
        <v>33000</v>
      </c>
      <c r="I657" s="52" t="s">
        <v>7</v>
      </c>
      <c r="J657" s="52" t="s">
        <v>7</v>
      </c>
      <c r="K657" s="52" t="s">
        <v>7</v>
      </c>
      <c r="L657" s="66" t="e">
        <f t="shared" si="30"/>
        <v>#VALUE!</v>
      </c>
      <c r="M657" s="23" t="e">
        <f t="shared" si="31"/>
        <v>#VALUE!</v>
      </c>
      <c r="O657" s="65">
        <f t="shared" si="32"/>
        <v>24556.870000000003</v>
      </c>
    </row>
    <row r="658" spans="1:15" s="46" customFormat="1" x14ac:dyDescent="0.25">
      <c r="A658" s="52" t="s">
        <v>861</v>
      </c>
      <c r="B658" s="52" t="s">
        <v>964</v>
      </c>
      <c r="C658" s="52" t="s">
        <v>7</v>
      </c>
      <c r="D658" s="52" t="s">
        <v>7</v>
      </c>
      <c r="E658" s="52" t="s">
        <v>7</v>
      </c>
      <c r="F658" s="76">
        <v>143000</v>
      </c>
      <c r="G658" s="52" t="s">
        <v>7</v>
      </c>
      <c r="H658" s="76">
        <v>143000</v>
      </c>
      <c r="I658" s="52" t="s">
        <v>7</v>
      </c>
      <c r="J658" s="52" t="s">
        <v>7</v>
      </c>
      <c r="K658" s="52" t="s">
        <v>7</v>
      </c>
      <c r="L658" s="66" t="e">
        <f t="shared" si="30"/>
        <v>#VALUE!</v>
      </c>
      <c r="M658" s="23" t="e">
        <f t="shared" si="31"/>
        <v>#VALUE!</v>
      </c>
      <c r="O658" s="65">
        <f t="shared" si="32"/>
        <v>0</v>
      </c>
    </row>
    <row r="659" spans="1:15" s="46" customFormat="1" x14ac:dyDescent="0.25">
      <c r="A659" s="52" t="s">
        <v>993</v>
      </c>
      <c r="B659" s="52" t="s">
        <v>39</v>
      </c>
      <c r="C659" s="52" t="s">
        <v>7</v>
      </c>
      <c r="D659" s="76">
        <v>196000</v>
      </c>
      <c r="E659" s="52" t="s">
        <v>7</v>
      </c>
      <c r="F659" s="52" t="s">
        <v>7</v>
      </c>
      <c r="G659" s="52" t="s">
        <v>7</v>
      </c>
      <c r="H659" s="76">
        <v>196000</v>
      </c>
      <c r="I659" s="52" t="s">
        <v>7</v>
      </c>
      <c r="J659" s="52" t="s">
        <v>7</v>
      </c>
      <c r="K659" s="52" t="s">
        <v>7</v>
      </c>
      <c r="L659" s="66" t="e">
        <f t="shared" si="30"/>
        <v>#VALUE!</v>
      </c>
      <c r="M659" s="23" t="e">
        <f t="shared" si="31"/>
        <v>#VALUE!</v>
      </c>
      <c r="O659" s="65" t="e">
        <f t="shared" si="32"/>
        <v>#VALUE!</v>
      </c>
    </row>
    <row r="660" spans="1:15" s="46" customFormat="1" x14ac:dyDescent="0.25">
      <c r="A660" s="52" t="s">
        <v>976</v>
      </c>
      <c r="B660" s="52" t="s">
        <v>313</v>
      </c>
      <c r="C660" s="52" t="s">
        <v>7</v>
      </c>
      <c r="D660" s="76">
        <v>11800</v>
      </c>
      <c r="E660" s="52" t="s">
        <v>7</v>
      </c>
      <c r="F660" s="76">
        <v>5476.6</v>
      </c>
      <c r="G660" s="52" t="s">
        <v>7</v>
      </c>
      <c r="H660" s="76">
        <v>17295</v>
      </c>
      <c r="I660" s="52" t="s">
        <v>7</v>
      </c>
      <c r="J660" s="52" t="s">
        <v>7</v>
      </c>
      <c r="K660" s="52" t="s">
        <v>7</v>
      </c>
      <c r="L660" s="66" t="e">
        <f t="shared" si="30"/>
        <v>#VALUE!</v>
      </c>
      <c r="M660" s="23" t="e">
        <f t="shared" si="31"/>
        <v>#VALUE!</v>
      </c>
      <c r="O660" s="65">
        <f t="shared" si="32"/>
        <v>11818.4</v>
      </c>
    </row>
    <row r="661" spans="1:15" s="46" customFormat="1" x14ac:dyDescent="0.25">
      <c r="A661" s="52" t="s">
        <v>807</v>
      </c>
      <c r="B661" s="52" t="s">
        <v>41</v>
      </c>
      <c r="C661" s="52" t="s">
        <v>7</v>
      </c>
      <c r="D661" s="52" t="s">
        <v>7</v>
      </c>
      <c r="E661" s="52" t="s">
        <v>7</v>
      </c>
      <c r="F661" s="76">
        <v>8983.6299999999992</v>
      </c>
      <c r="G661" s="52" t="s">
        <v>7</v>
      </c>
      <c r="H661" s="52" t="s">
        <v>7</v>
      </c>
      <c r="I661" s="52" t="s">
        <v>7</v>
      </c>
      <c r="J661" s="52" t="s">
        <v>7</v>
      </c>
      <c r="K661" s="52" t="s">
        <v>7</v>
      </c>
      <c r="L661" s="66" t="e">
        <f t="shared" si="30"/>
        <v>#VALUE!</v>
      </c>
      <c r="M661" s="23" t="e">
        <f t="shared" si="31"/>
        <v>#VALUE!</v>
      </c>
      <c r="O661" s="65" t="e">
        <f t="shared" si="32"/>
        <v>#VALUE!</v>
      </c>
    </row>
    <row r="662" spans="1:15" s="46" customFormat="1" x14ac:dyDescent="0.25">
      <c r="A662" s="52" t="s">
        <v>994</v>
      </c>
      <c r="B662" s="52" t="s">
        <v>995</v>
      </c>
      <c r="C662" s="52" t="s">
        <v>7</v>
      </c>
      <c r="D662" s="52" t="s">
        <v>7</v>
      </c>
      <c r="E662" s="52" t="s">
        <v>7</v>
      </c>
      <c r="F662" s="52" t="s">
        <v>7</v>
      </c>
      <c r="G662" s="52" t="s">
        <v>7</v>
      </c>
      <c r="H662" s="76">
        <v>10000</v>
      </c>
      <c r="I662" s="52" t="s">
        <v>7</v>
      </c>
      <c r="J662" s="52" t="s">
        <v>7</v>
      </c>
      <c r="K662" s="52" t="s">
        <v>7</v>
      </c>
      <c r="L662" s="66" t="e">
        <f t="shared" si="30"/>
        <v>#VALUE!</v>
      </c>
      <c r="M662" s="23" t="e">
        <f t="shared" si="31"/>
        <v>#VALUE!</v>
      </c>
      <c r="O662" s="65" t="e">
        <f t="shared" si="32"/>
        <v>#VALUE!</v>
      </c>
    </row>
    <row r="663" spans="1:15" s="46" customFormat="1" x14ac:dyDescent="0.25">
      <c r="A663" s="52" t="s">
        <v>808</v>
      </c>
      <c r="B663" s="52" t="s">
        <v>268</v>
      </c>
      <c r="C663" s="52" t="s">
        <v>7</v>
      </c>
      <c r="D663" s="76">
        <v>50000</v>
      </c>
      <c r="E663" s="52" t="s">
        <v>7</v>
      </c>
      <c r="F663" s="76">
        <v>62057.83</v>
      </c>
      <c r="G663" s="52" t="s">
        <v>7</v>
      </c>
      <c r="H663" s="76">
        <v>112000</v>
      </c>
      <c r="I663" s="52" t="s">
        <v>7</v>
      </c>
      <c r="J663" s="52" t="s">
        <v>7</v>
      </c>
      <c r="K663" s="52" t="s">
        <v>7</v>
      </c>
      <c r="L663" s="66" t="e">
        <f t="shared" si="30"/>
        <v>#VALUE!</v>
      </c>
      <c r="M663" s="23" t="e">
        <f t="shared" si="31"/>
        <v>#VALUE!</v>
      </c>
      <c r="O663" s="65">
        <f t="shared" si="32"/>
        <v>49942.17</v>
      </c>
    </row>
    <row r="664" spans="1:15" s="46" customFormat="1" x14ac:dyDescent="0.25">
      <c r="A664" s="52" t="s">
        <v>996</v>
      </c>
      <c r="B664" s="52" t="s">
        <v>968</v>
      </c>
      <c r="C664" s="52" t="s">
        <v>7</v>
      </c>
      <c r="D664" s="76">
        <v>278000</v>
      </c>
      <c r="E664" s="52" t="s">
        <v>7</v>
      </c>
      <c r="F664" s="52" t="s">
        <v>7</v>
      </c>
      <c r="G664" s="52" t="s">
        <v>7</v>
      </c>
      <c r="H664" s="76">
        <v>278000</v>
      </c>
      <c r="I664" s="52" t="s">
        <v>7</v>
      </c>
      <c r="J664" s="52" t="s">
        <v>7</v>
      </c>
      <c r="K664" s="52" t="s">
        <v>7</v>
      </c>
      <c r="L664" s="66" t="e">
        <f t="shared" si="30"/>
        <v>#VALUE!</v>
      </c>
      <c r="M664" s="23" t="e">
        <f t="shared" si="31"/>
        <v>#VALUE!</v>
      </c>
      <c r="O664" s="65" t="e">
        <f t="shared" si="32"/>
        <v>#VALUE!</v>
      </c>
    </row>
    <row r="665" spans="1:15" s="46" customFormat="1" x14ac:dyDescent="0.25">
      <c r="A665" s="52" t="s">
        <v>997</v>
      </c>
      <c r="B665" s="52" t="s">
        <v>998</v>
      </c>
      <c r="C665" s="52" t="s">
        <v>7</v>
      </c>
      <c r="D665" s="76">
        <v>143721.37</v>
      </c>
      <c r="E665" s="52" t="s">
        <v>7</v>
      </c>
      <c r="F665" s="52" t="s">
        <v>7</v>
      </c>
      <c r="G665" s="52" t="s">
        <v>7</v>
      </c>
      <c r="H665" s="76">
        <v>143721.37</v>
      </c>
      <c r="I665" s="52" t="s">
        <v>7</v>
      </c>
      <c r="J665" s="52" t="s">
        <v>7</v>
      </c>
      <c r="K665" s="52" t="s">
        <v>7</v>
      </c>
      <c r="L665" s="66" t="e">
        <f t="shared" si="30"/>
        <v>#VALUE!</v>
      </c>
      <c r="M665" s="23" t="e">
        <f t="shared" si="31"/>
        <v>#VALUE!</v>
      </c>
      <c r="O665" s="65" t="e">
        <f t="shared" si="32"/>
        <v>#VALUE!</v>
      </c>
    </row>
    <row r="666" spans="1:15" s="46" customFormat="1" x14ac:dyDescent="0.25">
      <c r="A666" s="52" t="s">
        <v>965</v>
      </c>
      <c r="B666" s="52" t="s">
        <v>224</v>
      </c>
      <c r="C666" s="76">
        <v>-15000</v>
      </c>
      <c r="D666" s="76">
        <v>-11500</v>
      </c>
      <c r="E666" s="52" t="s">
        <v>7</v>
      </c>
      <c r="F666" s="76">
        <v>-18776.7</v>
      </c>
      <c r="G666" s="52" t="s">
        <v>7</v>
      </c>
      <c r="H666" s="52" t="s">
        <v>7</v>
      </c>
      <c r="I666" s="52" t="s">
        <v>7</v>
      </c>
      <c r="J666" s="52" t="s">
        <v>7</v>
      </c>
      <c r="K666" s="52" t="s">
        <v>7</v>
      </c>
      <c r="L666" s="66" t="e">
        <f t="shared" si="30"/>
        <v>#VALUE!</v>
      </c>
      <c r="M666" s="23" t="e">
        <f t="shared" si="31"/>
        <v>#VALUE!</v>
      </c>
      <c r="O666" s="65" t="e">
        <f t="shared" si="32"/>
        <v>#VALUE!</v>
      </c>
    </row>
    <row r="667" spans="1:15" s="46" customFormat="1" x14ac:dyDescent="0.25">
      <c r="A667" s="52" t="s">
        <v>966</v>
      </c>
      <c r="B667" s="52" t="s">
        <v>874</v>
      </c>
      <c r="C667" s="76">
        <v>-38000</v>
      </c>
      <c r="D667" s="76">
        <v>-38000</v>
      </c>
      <c r="E667" s="52" t="s">
        <v>7</v>
      </c>
      <c r="F667" s="76">
        <v>-19000</v>
      </c>
      <c r="G667" s="52" t="s">
        <v>7</v>
      </c>
      <c r="H667" s="76">
        <v>-38000</v>
      </c>
      <c r="I667" s="52" t="s">
        <v>7</v>
      </c>
      <c r="J667" s="52" t="s">
        <v>7</v>
      </c>
      <c r="K667" s="52" t="s">
        <v>7</v>
      </c>
      <c r="L667" s="66" t="e">
        <f t="shared" si="30"/>
        <v>#VALUE!</v>
      </c>
      <c r="M667" s="23" t="e">
        <f t="shared" si="31"/>
        <v>#VALUE!</v>
      </c>
      <c r="O667" s="65">
        <f t="shared" si="32"/>
        <v>-19000</v>
      </c>
    </row>
    <row r="668" spans="1:15" s="46" customFormat="1" x14ac:dyDescent="0.25">
      <c r="A668" s="52" t="s">
        <v>977</v>
      </c>
      <c r="B668" s="52" t="s">
        <v>880</v>
      </c>
      <c r="C668" s="76">
        <v>15000</v>
      </c>
      <c r="D668" s="76">
        <v>15000</v>
      </c>
      <c r="E668" s="52" t="s">
        <v>7</v>
      </c>
      <c r="F668" s="76">
        <v>5769.25</v>
      </c>
      <c r="G668" s="52" t="s">
        <v>7</v>
      </c>
      <c r="H668" s="76">
        <v>15000</v>
      </c>
      <c r="I668" s="52" t="s">
        <v>7</v>
      </c>
      <c r="J668" s="52" t="s">
        <v>7</v>
      </c>
      <c r="K668" s="52" t="s">
        <v>7</v>
      </c>
      <c r="L668" s="66" t="e">
        <f t="shared" si="30"/>
        <v>#VALUE!</v>
      </c>
      <c r="M668" s="23" t="e">
        <f t="shared" si="31"/>
        <v>#VALUE!</v>
      </c>
      <c r="O668" s="65">
        <f t="shared" si="32"/>
        <v>9230.75</v>
      </c>
    </row>
    <row r="669" spans="1:15" s="46" customFormat="1" x14ac:dyDescent="0.25">
      <c r="A669" s="52" t="s">
        <v>978</v>
      </c>
      <c r="B669" s="52" t="s">
        <v>29</v>
      </c>
      <c r="C669" s="76">
        <v>930</v>
      </c>
      <c r="D669" s="76">
        <v>930</v>
      </c>
      <c r="E669" s="52" t="s">
        <v>7</v>
      </c>
      <c r="F669" s="76">
        <v>357.69</v>
      </c>
      <c r="G669" s="52" t="s">
        <v>7</v>
      </c>
      <c r="H669" s="76">
        <v>930</v>
      </c>
      <c r="I669" s="52" t="s">
        <v>7</v>
      </c>
      <c r="J669" s="52" t="s">
        <v>7</v>
      </c>
      <c r="K669" s="52" t="s">
        <v>7</v>
      </c>
      <c r="L669" s="66" t="e">
        <f t="shared" si="30"/>
        <v>#VALUE!</v>
      </c>
      <c r="M669" s="23" t="e">
        <f t="shared" si="31"/>
        <v>#VALUE!</v>
      </c>
      <c r="O669" s="65">
        <f t="shared" si="32"/>
        <v>572.30999999999995</v>
      </c>
    </row>
    <row r="670" spans="1:15" s="46" customFormat="1" x14ac:dyDescent="0.25">
      <c r="A670" s="52" t="s">
        <v>979</v>
      </c>
      <c r="B670" s="52" t="s">
        <v>30</v>
      </c>
      <c r="C670" s="76">
        <v>218</v>
      </c>
      <c r="D670" s="76">
        <v>218</v>
      </c>
      <c r="E670" s="52" t="s">
        <v>7</v>
      </c>
      <c r="F670" s="76">
        <v>83.65</v>
      </c>
      <c r="G670" s="52" t="s">
        <v>7</v>
      </c>
      <c r="H670" s="76">
        <v>218</v>
      </c>
      <c r="I670" s="52" t="s">
        <v>7</v>
      </c>
      <c r="J670" s="52" t="s">
        <v>7</v>
      </c>
      <c r="K670" s="52" t="s">
        <v>7</v>
      </c>
      <c r="L670" s="66" t="e">
        <f t="shared" si="30"/>
        <v>#VALUE!</v>
      </c>
      <c r="M670" s="23" t="e">
        <f t="shared" si="31"/>
        <v>#VALUE!</v>
      </c>
      <c r="O670" s="65">
        <f t="shared" si="32"/>
        <v>134.35</v>
      </c>
    </row>
    <row r="671" spans="1:15" s="46" customFormat="1" x14ac:dyDescent="0.25">
      <c r="A671" s="52" t="s">
        <v>980</v>
      </c>
      <c r="B671" s="52" t="s">
        <v>882</v>
      </c>
      <c r="C671" s="76">
        <v>252</v>
      </c>
      <c r="D671" s="76">
        <v>252</v>
      </c>
      <c r="E671" s="52" t="s">
        <v>7</v>
      </c>
      <c r="F671" s="76">
        <v>5.77</v>
      </c>
      <c r="G671" s="52" t="s">
        <v>7</v>
      </c>
      <c r="H671" s="76">
        <v>252</v>
      </c>
      <c r="I671" s="52" t="s">
        <v>7</v>
      </c>
      <c r="J671" s="52" t="s">
        <v>7</v>
      </c>
      <c r="K671" s="52" t="s">
        <v>7</v>
      </c>
      <c r="L671" s="66" t="e">
        <f t="shared" si="30"/>
        <v>#VALUE!</v>
      </c>
      <c r="M671" s="23" t="e">
        <f t="shared" si="31"/>
        <v>#VALUE!</v>
      </c>
      <c r="O671" s="65">
        <f t="shared" si="32"/>
        <v>246.23</v>
      </c>
    </row>
    <row r="672" spans="1:15" s="46" customFormat="1" x14ac:dyDescent="0.25">
      <c r="A672" s="52" t="s">
        <v>999</v>
      </c>
      <c r="B672" s="52" t="s">
        <v>884</v>
      </c>
      <c r="C672" s="76">
        <v>36</v>
      </c>
      <c r="D672" s="76">
        <v>36</v>
      </c>
      <c r="E672" s="52" t="s">
        <v>7</v>
      </c>
      <c r="F672" s="52" t="s">
        <v>7</v>
      </c>
      <c r="G672" s="52" t="s">
        <v>7</v>
      </c>
      <c r="H672" s="52" t="s">
        <v>7</v>
      </c>
      <c r="I672" s="52" t="s">
        <v>7</v>
      </c>
      <c r="J672" s="52" t="s">
        <v>7</v>
      </c>
      <c r="K672" s="52" t="s">
        <v>7</v>
      </c>
      <c r="L672" s="66" t="e">
        <f t="shared" si="30"/>
        <v>#VALUE!</v>
      </c>
      <c r="M672" s="23" t="e">
        <f t="shared" si="31"/>
        <v>#VALUE!</v>
      </c>
      <c r="O672" s="65" t="e">
        <f t="shared" si="32"/>
        <v>#VALUE!</v>
      </c>
    </row>
    <row r="673" spans="1:15" s="46" customFormat="1" x14ac:dyDescent="0.25">
      <c r="A673" s="52" t="s">
        <v>981</v>
      </c>
      <c r="B673" s="52" t="s">
        <v>35</v>
      </c>
      <c r="C673" s="76">
        <v>15000</v>
      </c>
      <c r="D673" s="76">
        <v>25164</v>
      </c>
      <c r="E673" s="52" t="s">
        <v>7</v>
      </c>
      <c r="F673" s="76">
        <v>688.22</v>
      </c>
      <c r="G673" s="52" t="s">
        <v>7</v>
      </c>
      <c r="H673" s="76">
        <v>5000</v>
      </c>
      <c r="I673" s="52" t="s">
        <v>7</v>
      </c>
      <c r="J673" s="52" t="s">
        <v>7</v>
      </c>
      <c r="K673" s="52" t="s">
        <v>7</v>
      </c>
      <c r="L673" s="66" t="e">
        <f t="shared" si="30"/>
        <v>#VALUE!</v>
      </c>
      <c r="M673" s="23" t="e">
        <f t="shared" si="31"/>
        <v>#VALUE!</v>
      </c>
      <c r="O673" s="65">
        <f t="shared" si="32"/>
        <v>4311.78</v>
      </c>
    </row>
    <row r="674" spans="1:15" s="46" customFormat="1" x14ac:dyDescent="0.25">
      <c r="A674" s="52" t="s">
        <v>1028</v>
      </c>
      <c r="B674" s="52" t="s">
        <v>888</v>
      </c>
      <c r="C674" s="52" t="s">
        <v>7</v>
      </c>
      <c r="D674" s="76">
        <v>900</v>
      </c>
      <c r="E674" s="52" t="s">
        <v>7</v>
      </c>
      <c r="F674" s="52" t="s">
        <v>7</v>
      </c>
      <c r="G674" s="52" t="s">
        <v>7</v>
      </c>
      <c r="H674" s="52" t="s">
        <v>7</v>
      </c>
      <c r="I674" s="52" t="s">
        <v>7</v>
      </c>
      <c r="J674" s="52" t="s">
        <v>7</v>
      </c>
      <c r="K674" s="52" t="s">
        <v>7</v>
      </c>
      <c r="L674" s="66" t="e">
        <f t="shared" si="30"/>
        <v>#VALUE!</v>
      </c>
      <c r="M674" s="23" t="e">
        <f t="shared" si="31"/>
        <v>#VALUE!</v>
      </c>
      <c r="O674" s="65" t="e">
        <f t="shared" si="32"/>
        <v>#VALUE!</v>
      </c>
    </row>
    <row r="675" spans="1:15" s="46" customFormat="1" x14ac:dyDescent="0.25">
      <c r="A675" s="52" t="s">
        <v>1000</v>
      </c>
      <c r="B675" s="52" t="s">
        <v>957</v>
      </c>
      <c r="C675" s="76">
        <v>5000</v>
      </c>
      <c r="D675" s="76">
        <v>5000</v>
      </c>
      <c r="E675" s="52" t="s">
        <v>7</v>
      </c>
      <c r="F675" s="76">
        <v>326.77999999999997</v>
      </c>
      <c r="G675" s="52" t="s">
        <v>7</v>
      </c>
      <c r="H675" s="52" t="s">
        <v>7</v>
      </c>
      <c r="I675" s="52" t="s">
        <v>7</v>
      </c>
      <c r="J675" s="52" t="s">
        <v>7</v>
      </c>
      <c r="K675" s="52" t="s">
        <v>7</v>
      </c>
      <c r="L675" s="66" t="e">
        <f t="shared" si="30"/>
        <v>#VALUE!</v>
      </c>
      <c r="M675" s="23" t="e">
        <f t="shared" si="31"/>
        <v>#VALUE!</v>
      </c>
      <c r="O675" s="65" t="e">
        <f t="shared" si="32"/>
        <v>#VALUE!</v>
      </c>
    </row>
    <row r="676" spans="1:15" s="46" customFormat="1" x14ac:dyDescent="0.25">
      <c r="A676" s="52" t="s">
        <v>1006</v>
      </c>
      <c r="B676" s="52" t="s">
        <v>39</v>
      </c>
      <c r="C676" s="52" t="s">
        <v>7</v>
      </c>
      <c r="D676" s="76">
        <v>2000</v>
      </c>
      <c r="E676" s="52" t="s">
        <v>7</v>
      </c>
      <c r="F676" s="76">
        <v>1485</v>
      </c>
      <c r="G676" s="52" t="s">
        <v>7</v>
      </c>
      <c r="H676" s="52" t="s">
        <v>7</v>
      </c>
      <c r="I676" s="52" t="s">
        <v>7</v>
      </c>
      <c r="J676" s="52" t="s">
        <v>7</v>
      </c>
      <c r="K676" s="52" t="s">
        <v>7</v>
      </c>
      <c r="L676" s="66" t="e">
        <f t="shared" si="30"/>
        <v>#VALUE!</v>
      </c>
      <c r="M676" s="23" t="e">
        <f t="shared" si="31"/>
        <v>#VALUE!</v>
      </c>
      <c r="O676" s="65" t="e">
        <f t="shared" si="32"/>
        <v>#VALUE!</v>
      </c>
    </row>
    <row r="678" spans="1:15" s="25" customFormat="1" x14ac:dyDescent="0.25">
      <c r="A678" s="46"/>
      <c r="B678" s="46"/>
      <c r="C678" s="46"/>
      <c r="D678" s="46"/>
      <c r="E678" s="46"/>
      <c r="F678" s="46"/>
      <c r="G678" s="46"/>
      <c r="H678" s="46"/>
      <c r="I678" s="46"/>
      <c r="J678" s="46"/>
      <c r="K678" s="46"/>
      <c r="M678" s="26"/>
    </row>
    <row r="680" spans="1:15" s="25" customFormat="1" x14ac:dyDescent="0.25">
      <c r="A680" s="46"/>
      <c r="B680" s="46"/>
      <c r="C680" s="46"/>
      <c r="D680" s="46"/>
      <c r="E680" s="46"/>
      <c r="F680" s="46"/>
      <c r="G680" s="46"/>
      <c r="H680" s="46"/>
      <c r="I680" s="46"/>
      <c r="J680" s="46"/>
      <c r="K680" s="46"/>
      <c r="M680" s="26"/>
    </row>
  </sheetData>
  <autoFilter ref="A3:O676"/>
  <printOptions gridLines="1"/>
  <pageMargins left="0.25" right="0.25" top="0.75" bottom="0.75" header="0.3" footer="0.3"/>
  <pageSetup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  <pageSetUpPr fitToPage="1"/>
  </sheetPr>
  <dimension ref="A1:M434"/>
  <sheetViews>
    <sheetView tabSelected="1" showOutlineSymbols="0" topLeftCell="A408" zoomScaleNormal="100" zoomScaleSheetLayoutView="100" workbookViewId="0">
      <selection activeCell="D239" sqref="D239"/>
    </sheetView>
  </sheetViews>
  <sheetFormatPr defaultRowHeight="15" outlineLevelRow="1" x14ac:dyDescent="0.25"/>
  <cols>
    <col min="1" max="1" width="19.42578125" bestFit="1" customWidth="1"/>
    <col min="2" max="2" width="31.7109375" bestFit="1" customWidth="1"/>
    <col min="3" max="4" width="15.7109375" style="23" customWidth="1"/>
    <col min="5" max="5" width="15" style="23" customWidth="1"/>
    <col min="6" max="6" width="15.7109375" style="33" customWidth="1"/>
    <col min="7" max="7" width="15.7109375" style="37" customWidth="1"/>
    <col min="8" max="8" width="15.7109375" style="41" customWidth="1"/>
    <col min="9" max="11" width="15.7109375" style="23" customWidth="1"/>
  </cols>
  <sheetData>
    <row r="1" spans="1:11" s="7" customFormat="1" x14ac:dyDescent="0.25">
      <c r="A1" s="1" t="s">
        <v>0</v>
      </c>
      <c r="B1" s="1" t="s">
        <v>1</v>
      </c>
      <c r="C1" s="2" t="s">
        <v>2</v>
      </c>
      <c r="D1" s="2" t="s">
        <v>3</v>
      </c>
      <c r="E1" s="3" t="s">
        <v>984</v>
      </c>
      <c r="F1" s="4" t="s">
        <v>4</v>
      </c>
      <c r="G1" s="5" t="s">
        <v>4</v>
      </c>
      <c r="H1" s="6" t="s">
        <v>5</v>
      </c>
      <c r="I1" s="2" t="s">
        <v>6</v>
      </c>
      <c r="J1" s="2" t="s">
        <v>6</v>
      </c>
      <c r="K1" s="2" t="s">
        <v>6</v>
      </c>
    </row>
    <row r="2" spans="1:11" s="7" customFormat="1" x14ac:dyDescent="0.25">
      <c r="A2" s="8"/>
      <c r="B2" s="9" t="s">
        <v>7</v>
      </c>
      <c r="C2" s="10" t="s">
        <v>8</v>
      </c>
      <c r="D2" s="10" t="s">
        <v>182</v>
      </c>
      <c r="E2" s="11" t="s">
        <v>9</v>
      </c>
      <c r="F2" s="12" t="s">
        <v>6</v>
      </c>
      <c r="G2" s="13" t="s">
        <v>111</v>
      </c>
      <c r="H2" s="14" t="s">
        <v>4</v>
      </c>
      <c r="I2" s="15" t="s">
        <v>840</v>
      </c>
      <c r="J2" s="15" t="s">
        <v>841</v>
      </c>
      <c r="K2" s="15" t="s">
        <v>842</v>
      </c>
    </row>
    <row r="3" spans="1:11" s="7" customFormat="1" ht="15.75" thickBot="1" x14ac:dyDescent="0.3">
      <c r="A3" s="16"/>
      <c r="B3" s="17" t="s">
        <v>7</v>
      </c>
      <c r="C3" s="18" t="s">
        <v>7</v>
      </c>
      <c r="D3" s="18"/>
      <c r="E3" s="19"/>
      <c r="F3" s="50" t="s">
        <v>862</v>
      </c>
      <c r="G3" s="20" t="s">
        <v>862</v>
      </c>
      <c r="H3" s="21" t="s">
        <v>10</v>
      </c>
      <c r="I3" s="18" t="s">
        <v>863</v>
      </c>
      <c r="J3" s="18" t="s">
        <v>864</v>
      </c>
      <c r="K3" s="18" t="s">
        <v>865</v>
      </c>
    </row>
    <row r="4" spans="1:11" s="7" customFormat="1" ht="15.75" thickTop="1" x14ac:dyDescent="0.25">
      <c r="A4" s="47" t="s">
        <v>846</v>
      </c>
      <c r="B4" s="32" t="s">
        <v>147</v>
      </c>
      <c r="C4" s="10"/>
      <c r="D4" s="10"/>
      <c r="E4" s="11"/>
      <c r="F4" s="12"/>
      <c r="G4" s="13"/>
      <c r="H4" s="14"/>
      <c r="I4" s="10"/>
      <c r="J4" s="10"/>
      <c r="K4" s="59"/>
    </row>
    <row r="5" spans="1:11" s="7" customFormat="1" x14ac:dyDescent="0.25">
      <c r="A5" s="8" t="s">
        <v>156</v>
      </c>
      <c r="B5" s="9"/>
      <c r="C5" s="10"/>
      <c r="D5" s="10"/>
      <c r="E5" s="11"/>
      <c r="F5" s="12"/>
      <c r="G5" s="13"/>
      <c r="H5" s="14"/>
      <c r="I5" s="10"/>
      <c r="J5" s="10"/>
      <c r="K5" s="59"/>
    </row>
    <row r="6" spans="1:11" x14ac:dyDescent="0.25">
      <c r="B6" s="22" t="s">
        <v>146</v>
      </c>
      <c r="K6" s="60"/>
    </row>
    <row r="7" spans="1:11" x14ac:dyDescent="0.25">
      <c r="K7" s="60"/>
    </row>
    <row r="8" spans="1:11" outlineLevel="1" x14ac:dyDescent="0.25">
      <c r="A8" t="str">
        <f>Data!A4</f>
        <v>101-41001-000</v>
      </c>
      <c r="B8" t="str">
        <f>Data!B4</f>
        <v>CURRENT YEAR TAXES</v>
      </c>
      <c r="C8" s="23">
        <f>Data!C4</f>
        <v>-1345500</v>
      </c>
      <c r="D8" s="23">
        <f>Data!D4</f>
        <v>-1345500</v>
      </c>
      <c r="E8" s="23" t="str">
        <f>Data!E4</f>
        <v/>
      </c>
      <c r="F8" s="33">
        <f>Data!F4</f>
        <v>-1263548.27</v>
      </c>
      <c r="G8" s="37">
        <f>Data!G4</f>
        <v>-1300000</v>
      </c>
      <c r="H8" s="41">
        <f>Data!H4</f>
        <v>-1300000</v>
      </c>
      <c r="I8" s="23">
        <f>Data!I4</f>
        <v>-1246866.95</v>
      </c>
      <c r="J8" s="23">
        <f>Data!J4</f>
        <v>-1221302.82</v>
      </c>
      <c r="K8" s="23">
        <f>Data!K4</f>
        <v>-1134407.58</v>
      </c>
    </row>
    <row r="9" spans="1:11" outlineLevel="1" x14ac:dyDescent="0.25">
      <c r="A9" t="str">
        <f>Data!A5</f>
        <v>101-41002-000</v>
      </c>
      <c r="B9" t="str">
        <f>Data!B5</f>
        <v>CURRENT YEAR DELINQU</v>
      </c>
      <c r="C9" s="23">
        <f>Data!C5</f>
        <v>-40000</v>
      </c>
      <c r="D9" s="23">
        <f>Data!D5</f>
        <v>-45000</v>
      </c>
      <c r="E9" s="23" t="str">
        <f>Data!E5</f>
        <v/>
      </c>
      <c r="F9" s="33">
        <f>Data!F5</f>
        <v>-35379.15</v>
      </c>
      <c r="G9" s="37">
        <f>Data!G5</f>
        <v>-35000</v>
      </c>
      <c r="H9" s="41">
        <f>Data!H5</f>
        <v>-45000</v>
      </c>
      <c r="I9" s="23">
        <f>Data!I5</f>
        <v>-46267.62</v>
      </c>
      <c r="J9" s="23">
        <f>Data!J5</f>
        <v>-40037.26</v>
      </c>
      <c r="K9" s="23">
        <f>Data!K5</f>
        <v>-43597.72</v>
      </c>
    </row>
    <row r="10" spans="1:11" collapsed="1" x14ac:dyDescent="0.25">
      <c r="B10" s="22" t="s">
        <v>100</v>
      </c>
      <c r="C10" s="24">
        <f>SUM(C8:C9)</f>
        <v>-1385500</v>
      </c>
      <c r="D10" s="24">
        <f t="shared" ref="D10:K10" si="0">SUM(D8:D9)</f>
        <v>-1390500</v>
      </c>
      <c r="E10" s="24">
        <f t="shared" si="0"/>
        <v>0</v>
      </c>
      <c r="F10" s="34">
        <f t="shared" si="0"/>
        <v>-1298927.42</v>
      </c>
      <c r="G10" s="38">
        <f t="shared" si="0"/>
        <v>-1335000</v>
      </c>
      <c r="H10" s="42">
        <f t="shared" si="0"/>
        <v>-1345000</v>
      </c>
      <c r="I10" s="24">
        <f t="shared" si="0"/>
        <v>-1293134.57</v>
      </c>
      <c r="J10" s="24">
        <f t="shared" si="0"/>
        <v>-1261340.08</v>
      </c>
      <c r="K10" s="24">
        <f t="shared" si="0"/>
        <v>-1178005.3</v>
      </c>
    </row>
    <row r="11" spans="1:11" x14ac:dyDescent="0.25">
      <c r="K11" s="60"/>
    </row>
    <row r="12" spans="1:11" outlineLevel="1" x14ac:dyDescent="0.25">
      <c r="A12" s="51" t="str">
        <f>Data!A6</f>
        <v>101-41120-000</v>
      </c>
      <c r="B12" s="51" t="str">
        <f>Data!B6</f>
        <v>PENALTY / INTEREST</v>
      </c>
      <c r="C12" s="23">
        <f>Data!C6</f>
        <v>-43000</v>
      </c>
      <c r="D12" s="23">
        <f>Data!D6</f>
        <v>-43000</v>
      </c>
      <c r="E12" s="23" t="str">
        <f>Data!E6</f>
        <v/>
      </c>
      <c r="F12" s="33">
        <f>Data!F6</f>
        <v>-50932.17</v>
      </c>
      <c r="G12" s="37">
        <f>Data!G6</f>
        <v>-43000</v>
      </c>
      <c r="H12" s="41">
        <f>Data!H6</f>
        <v>-58841</v>
      </c>
      <c r="I12" s="23">
        <f>Data!I6</f>
        <v>-57038.33</v>
      </c>
      <c r="J12" s="23">
        <f>Data!J6</f>
        <v>-48252.51</v>
      </c>
      <c r="K12" s="23">
        <f>Data!K6</f>
        <v>-49541.64</v>
      </c>
    </row>
    <row r="13" spans="1:11" outlineLevel="1" x14ac:dyDescent="0.25">
      <c r="A13" s="51" t="str">
        <f>Data!A7</f>
        <v>101-41140-000</v>
      </c>
      <c r="B13" s="51" t="str">
        <f>Data!B7</f>
        <v>FRANCHISE FEES</v>
      </c>
      <c r="C13" s="23">
        <f>Data!C7</f>
        <v>-250000</v>
      </c>
      <c r="D13" s="23">
        <f>Data!D7</f>
        <v>-252000</v>
      </c>
      <c r="E13" s="23" t="str">
        <f>Data!E7</f>
        <v/>
      </c>
      <c r="F13" s="33">
        <f>Data!F7</f>
        <v>-167532.46</v>
      </c>
      <c r="G13" s="37">
        <f>Data!G7</f>
        <v>-240000</v>
      </c>
      <c r="H13" s="41">
        <f>Data!H7</f>
        <v>-250000</v>
      </c>
      <c r="I13" s="23">
        <f>Data!I7</f>
        <v>-231784.66</v>
      </c>
      <c r="J13" s="23">
        <f>Data!J7</f>
        <v>-228780.54</v>
      </c>
      <c r="K13" s="23">
        <f>Data!K7</f>
        <v>-231948.37</v>
      </c>
    </row>
    <row r="14" spans="1:11" outlineLevel="1" x14ac:dyDescent="0.25">
      <c r="A14" s="51" t="str">
        <f>Data!A8</f>
        <v>101-41145-000</v>
      </c>
      <c r="B14" s="51" t="str">
        <f>Data!B8</f>
        <v>REFUSE COLLECTIONS</v>
      </c>
      <c r="C14" s="23">
        <f>Data!C8</f>
        <v>-772100</v>
      </c>
      <c r="D14" s="23">
        <f>Data!D8</f>
        <v>-772100</v>
      </c>
      <c r="E14" s="23" t="str">
        <f>Data!E8</f>
        <v/>
      </c>
      <c r="F14" s="33">
        <f>Data!F8</f>
        <v>-514729.79</v>
      </c>
      <c r="G14" s="37">
        <f>Data!G8</f>
        <v>-700000</v>
      </c>
      <c r="H14" s="41">
        <f>Data!H8</f>
        <v>-700000</v>
      </c>
      <c r="I14" s="23">
        <f>Data!I8</f>
        <v>-753188.17</v>
      </c>
      <c r="J14" s="23">
        <f>Data!J8</f>
        <v>-731995.45</v>
      </c>
      <c r="K14" s="23">
        <f>Data!K8</f>
        <v>-727723.91</v>
      </c>
    </row>
    <row r="15" spans="1:11" outlineLevel="1" x14ac:dyDescent="0.25">
      <c r="A15" s="51" t="str">
        <f>Data!A9</f>
        <v>101-41155-000</v>
      </c>
      <c r="B15" s="51" t="str">
        <f>Data!B9</f>
        <v>CREDIT CARD FEE INCO</v>
      </c>
      <c r="C15" s="23">
        <f>Data!C9</f>
        <v>-100</v>
      </c>
      <c r="D15" s="23">
        <f>Data!D9</f>
        <v>-100</v>
      </c>
      <c r="E15" s="23" t="str">
        <f>Data!E9</f>
        <v/>
      </c>
      <c r="F15" s="33">
        <f>Data!F9</f>
        <v>-1830.97</v>
      </c>
      <c r="G15" s="37">
        <f>Data!G9</f>
        <v>-100</v>
      </c>
      <c r="H15" s="41">
        <f>Data!H9</f>
        <v>-2000</v>
      </c>
      <c r="I15" s="23">
        <f>Data!I9</f>
        <v>2050.46</v>
      </c>
      <c r="J15" s="23">
        <f>Data!J9</f>
        <v>736.95</v>
      </c>
      <c r="K15" s="23">
        <f>Data!K9</f>
        <v>-1122.94</v>
      </c>
    </row>
    <row r="16" spans="1:11" outlineLevel="1" x14ac:dyDescent="0.25">
      <c r="A16" s="51" t="str">
        <f>Data!A10</f>
        <v>101-42045-000</v>
      </c>
      <c r="B16" s="51" t="str">
        <f>Data!B10</f>
        <v>ALCOHOL BEVERAGE FEE</v>
      </c>
      <c r="C16" s="23">
        <f>Data!C10</f>
        <v>-1300</v>
      </c>
      <c r="D16" s="23">
        <f>Data!D10</f>
        <v>-2000</v>
      </c>
      <c r="E16" s="23" t="str">
        <f>Data!E10</f>
        <v/>
      </c>
      <c r="F16" s="33">
        <f>Data!F10</f>
        <v>-568.75</v>
      </c>
      <c r="G16" s="37">
        <f>Data!G10</f>
        <v>-1300</v>
      </c>
      <c r="H16" s="41">
        <f>Data!H10</f>
        <v>-1000</v>
      </c>
      <c r="I16" s="23">
        <f>Data!I10</f>
        <v>-2150</v>
      </c>
      <c r="J16" s="23">
        <f>Data!J10</f>
        <v>-960</v>
      </c>
      <c r="K16" s="23">
        <f>Data!K10</f>
        <v>-2530</v>
      </c>
    </row>
    <row r="17" spans="1:11" outlineLevel="1" x14ac:dyDescent="0.25">
      <c r="A17" s="51" t="str">
        <f>Data!A11</f>
        <v>101-42070-000</v>
      </c>
      <c r="B17" s="51" t="str">
        <f>Data!B11</f>
        <v>FINES</v>
      </c>
      <c r="C17" s="23">
        <f>Data!C11</f>
        <v>-280000</v>
      </c>
      <c r="D17" s="23">
        <f>Data!D11</f>
        <v>-295000</v>
      </c>
      <c r="E17" s="23" t="str">
        <f>Data!E11</f>
        <v/>
      </c>
      <c r="F17" s="33">
        <f>Data!F11</f>
        <v>-193726.39</v>
      </c>
      <c r="G17" s="37">
        <f>Data!G11</f>
        <v>-280000</v>
      </c>
      <c r="H17" s="41">
        <f>Data!H11</f>
        <v>-290500</v>
      </c>
      <c r="I17" s="23">
        <f>Data!I11</f>
        <v>-268405.23</v>
      </c>
      <c r="J17" s="23">
        <f>Data!J11</f>
        <v>-256319.18</v>
      </c>
      <c r="K17" s="23">
        <f>Data!K11</f>
        <v>-348607.15</v>
      </c>
    </row>
    <row r="18" spans="1:11" outlineLevel="1" x14ac:dyDescent="0.25">
      <c r="A18" s="51" t="str">
        <f>Data!A12</f>
        <v>101-42120-000</v>
      </c>
      <c r="B18" s="51" t="str">
        <f>Data!B12</f>
        <v>SALES TAX RECEIPTS</v>
      </c>
      <c r="C18" s="23">
        <f>Data!C12</f>
        <v>-1828417.5</v>
      </c>
      <c r="D18" s="23">
        <f>Data!D12</f>
        <v>-1928373</v>
      </c>
      <c r="E18" s="23" t="str">
        <f>Data!E12</f>
        <v/>
      </c>
      <c r="F18" s="33">
        <f>Data!F12</f>
        <v>-1242733.8600000001</v>
      </c>
      <c r="G18" s="37">
        <f>Data!G12</f>
        <v>-1741350</v>
      </c>
      <c r="H18" s="41">
        <f>Data!H12</f>
        <v>-1836546</v>
      </c>
      <c r="I18" s="23">
        <f>Data!I12</f>
        <v>-1685553.43</v>
      </c>
      <c r="J18" s="23">
        <f>Data!J12</f>
        <v>-1581273.74</v>
      </c>
      <c r="K18" s="23">
        <f>Data!K12</f>
        <v>-1487910.49</v>
      </c>
    </row>
    <row r="19" spans="1:11" outlineLevel="1" x14ac:dyDescent="0.25">
      <c r="A19" s="51" t="str">
        <f>Data!A13</f>
        <v>101-42125-000</v>
      </c>
      <c r="B19" s="51" t="str">
        <f>Data!B13</f>
        <v>1/2 CENT SALES TAX R</v>
      </c>
      <c r="C19" s="23" t="str">
        <f>Data!C13</f>
        <v/>
      </c>
      <c r="D19" s="23" t="str">
        <f>Data!D13</f>
        <v/>
      </c>
      <c r="E19" s="23" t="str">
        <f>Data!E13</f>
        <v/>
      </c>
      <c r="F19" s="33" t="str">
        <f>Data!F13</f>
        <v/>
      </c>
      <c r="G19" s="37">
        <f>Data!G13</f>
        <v>-870680</v>
      </c>
      <c r="H19" s="41" t="str">
        <f>Data!H13</f>
        <v/>
      </c>
      <c r="I19" s="23">
        <f>Data!I13</f>
        <v>-842776.7</v>
      </c>
      <c r="J19" s="23">
        <f>Data!J13</f>
        <v>-790636.89</v>
      </c>
      <c r="K19" s="23">
        <f>Data!K13</f>
        <v>-722205.91</v>
      </c>
    </row>
    <row r="20" spans="1:11" outlineLevel="1" x14ac:dyDescent="0.25">
      <c r="A20" s="51" t="str">
        <f>Data!A14</f>
        <v>101-42126-000</v>
      </c>
      <c r="B20" s="51" t="str">
        <f>Data!B14</f>
        <v>ALCOHOL BEVERAGE TAX</v>
      </c>
      <c r="C20" s="23">
        <f>Data!C14</f>
        <v>-18000</v>
      </c>
      <c r="D20" s="23">
        <f>Data!D14</f>
        <v>-19000</v>
      </c>
      <c r="E20" s="23" t="str">
        <f>Data!E14</f>
        <v/>
      </c>
      <c r="F20" s="33">
        <f>Data!F14</f>
        <v>-12473.59</v>
      </c>
      <c r="G20" s="37">
        <f>Data!G14</f>
        <v>-10000</v>
      </c>
      <c r="H20" s="41">
        <f>Data!H14</f>
        <v>-18710</v>
      </c>
      <c r="I20" s="23">
        <f>Data!I14</f>
        <v>-15073.27</v>
      </c>
      <c r="J20" s="23">
        <f>Data!J14</f>
        <v>-10462.92</v>
      </c>
      <c r="K20" s="23">
        <f>Data!K14</f>
        <v>-11477.93</v>
      </c>
    </row>
    <row r="21" spans="1:11" outlineLevel="1" x14ac:dyDescent="0.25">
      <c r="A21" s="51" t="str">
        <f>Data!A15</f>
        <v>101-42175-000</v>
      </c>
      <c r="B21" s="51" t="str">
        <f>Data!B15</f>
        <v>ANIMAL SHELTER - FIN</v>
      </c>
      <c r="C21" s="23">
        <f>Data!C15</f>
        <v>-8000</v>
      </c>
      <c r="D21" s="23">
        <f>Data!D15</f>
        <v>-10000</v>
      </c>
      <c r="E21" s="23" t="str">
        <f>Data!E15</f>
        <v/>
      </c>
      <c r="F21" s="33">
        <f>Data!F15</f>
        <v>-7210.73</v>
      </c>
      <c r="G21" s="37">
        <f>Data!G15</f>
        <v>-8000</v>
      </c>
      <c r="H21" s="41">
        <f>Data!H15</f>
        <v>-8000</v>
      </c>
      <c r="I21" s="23">
        <f>Data!I15</f>
        <v>-10726.14</v>
      </c>
      <c r="J21" s="23">
        <f>Data!J15</f>
        <v>-7511.18</v>
      </c>
      <c r="K21" s="23">
        <f>Data!K15</f>
        <v>-11122.68</v>
      </c>
    </row>
    <row r="22" spans="1:11" outlineLevel="1" x14ac:dyDescent="0.25">
      <c r="A22" s="51" t="str">
        <f>Data!A16</f>
        <v>101-42180-000</v>
      </c>
      <c r="B22" s="51" t="str">
        <f>Data!B16</f>
        <v>INTEREST INCOME</v>
      </c>
      <c r="C22" s="23">
        <f>Data!C16</f>
        <v>-10000</v>
      </c>
      <c r="D22" s="23">
        <f>Data!D16</f>
        <v>-12000</v>
      </c>
      <c r="E22" s="23" t="str">
        <f>Data!E16</f>
        <v/>
      </c>
      <c r="F22" s="33">
        <f>Data!F16</f>
        <v>-7490.36</v>
      </c>
      <c r="G22" s="37">
        <f>Data!G16</f>
        <v>-30000</v>
      </c>
      <c r="H22" s="41">
        <f>Data!H16</f>
        <v>-10000</v>
      </c>
      <c r="I22" s="23">
        <f>Data!I16</f>
        <v>-23992.84</v>
      </c>
      <c r="J22" s="23">
        <f>Data!J16</f>
        <v>-76071</v>
      </c>
      <c r="K22" s="23">
        <f>Data!K16</f>
        <v>-111314</v>
      </c>
    </row>
    <row r="23" spans="1:11" outlineLevel="1" x14ac:dyDescent="0.25">
      <c r="A23" s="51" t="str">
        <f>Data!A17</f>
        <v>101-42250-000</v>
      </c>
      <c r="B23" s="51" t="str">
        <f>Data!B17</f>
        <v>BUILDING PERMITS</v>
      </c>
      <c r="C23" s="23">
        <f>Data!C17</f>
        <v>-45000</v>
      </c>
      <c r="D23" s="23">
        <f>Data!D17</f>
        <v>-50000</v>
      </c>
      <c r="E23" s="23" t="str">
        <f>Data!E17</f>
        <v/>
      </c>
      <c r="F23" s="33">
        <f>Data!F17</f>
        <v>-35331.199999999997</v>
      </c>
      <c r="G23" s="37">
        <f>Data!G17</f>
        <v>-30000</v>
      </c>
      <c r="H23" s="41">
        <f>Data!H17</f>
        <v>-53000</v>
      </c>
      <c r="I23" s="23">
        <f>Data!I17</f>
        <v>-41013.440000000002</v>
      </c>
      <c r="J23" s="23">
        <f>Data!J17</f>
        <v>-25181.35</v>
      </c>
      <c r="K23" s="23">
        <f>Data!K17</f>
        <v>-53907.67</v>
      </c>
    </row>
    <row r="24" spans="1:11" outlineLevel="1" x14ac:dyDescent="0.25">
      <c r="A24" t="str">
        <f>Data!A18</f>
        <v>101-42260-000</v>
      </c>
      <c r="B24" t="str">
        <f>Data!B18</f>
        <v>ZONING FEES</v>
      </c>
      <c r="C24" s="23">
        <f>Data!C18</f>
        <v>-1000</v>
      </c>
      <c r="D24" s="23">
        <f>Data!D18</f>
        <v>-1000</v>
      </c>
      <c r="E24" s="23" t="str">
        <f>Data!E18</f>
        <v/>
      </c>
      <c r="F24" s="33">
        <f>Data!F18</f>
        <v>-600</v>
      </c>
      <c r="G24" s="37">
        <f>Data!G18</f>
        <v>-300</v>
      </c>
      <c r="H24" s="41">
        <f>Data!H18</f>
        <v>-600</v>
      </c>
      <c r="I24" s="23">
        <f>Data!I18</f>
        <v>-600</v>
      </c>
      <c r="J24" s="23">
        <f>Data!J18</f>
        <v>-300</v>
      </c>
      <c r="K24" s="23">
        <f>Data!K18</f>
        <v>-400</v>
      </c>
    </row>
    <row r="25" spans="1:11" outlineLevel="1" x14ac:dyDescent="0.25">
      <c r="A25" t="str">
        <f>Data!A19</f>
        <v>101-42265-000</v>
      </c>
      <c r="B25" t="str">
        <f>Data!B19</f>
        <v>BURNING PERMITS</v>
      </c>
      <c r="C25" s="23">
        <f>Data!C19</f>
        <v>-300</v>
      </c>
      <c r="D25" s="23">
        <f>Data!D19</f>
        <v>-300</v>
      </c>
      <c r="E25" s="23" t="str">
        <f>Data!E19</f>
        <v/>
      </c>
      <c r="F25" s="33">
        <f>Data!F19</f>
        <v>-320</v>
      </c>
      <c r="G25" s="37">
        <f>Data!G19</f>
        <v>-300</v>
      </c>
      <c r="H25" s="41">
        <f>Data!H19</f>
        <v>-350</v>
      </c>
      <c r="I25" s="23">
        <f>Data!I19</f>
        <v>-250</v>
      </c>
      <c r="J25" s="23">
        <f>Data!J19</f>
        <v>-260</v>
      </c>
      <c r="K25" s="23">
        <f>Data!K19</f>
        <v>-190</v>
      </c>
    </row>
    <row r="26" spans="1:11" collapsed="1" x14ac:dyDescent="0.25">
      <c r="B26" s="22" t="s">
        <v>101</v>
      </c>
      <c r="C26" s="24">
        <f>SUM(C12:C25)</f>
        <v>-3257217.5</v>
      </c>
      <c r="D26" s="24">
        <f t="shared" ref="D26:K26" si="1">SUM(D12:D25)</f>
        <v>-3384873</v>
      </c>
      <c r="E26" s="24">
        <f t="shared" si="1"/>
        <v>0</v>
      </c>
      <c r="F26" s="34">
        <f t="shared" si="1"/>
        <v>-2235480.27</v>
      </c>
      <c r="G26" s="38">
        <f t="shared" si="1"/>
        <v>-3955030</v>
      </c>
      <c r="H26" s="42">
        <f t="shared" si="1"/>
        <v>-3229547</v>
      </c>
      <c r="I26" s="24">
        <f t="shared" si="1"/>
        <v>-3930501.7500000005</v>
      </c>
      <c r="J26" s="24">
        <f t="shared" si="1"/>
        <v>-3757267.81</v>
      </c>
      <c r="K26" s="24">
        <f t="shared" si="1"/>
        <v>-3760002.6900000004</v>
      </c>
    </row>
    <row r="27" spans="1:11" s="46" customFormat="1" outlineLevel="1" x14ac:dyDescent="0.25">
      <c r="C27" s="23"/>
      <c r="D27" s="23"/>
      <c r="E27" s="23"/>
      <c r="F27" s="33"/>
      <c r="G27" s="37"/>
      <c r="H27" s="41"/>
      <c r="I27" s="23"/>
      <c r="J27" s="23"/>
      <c r="K27" s="60"/>
    </row>
    <row r="28" spans="1:11" outlineLevel="1" x14ac:dyDescent="0.25">
      <c r="A28" t="str">
        <f>Data!A20</f>
        <v>101-42300-000</v>
      </c>
      <c r="B28" t="str">
        <f>Data!B20</f>
        <v>DONATIONS - MAIN STR</v>
      </c>
      <c r="C28" s="23" t="str">
        <f>Data!C20</f>
        <v/>
      </c>
      <c r="D28" s="23">
        <f>Data!D20</f>
        <v>-24700</v>
      </c>
      <c r="E28" s="23" t="str">
        <f>Data!E20</f>
        <v/>
      </c>
      <c r="F28" s="33">
        <f>Data!F20</f>
        <v>-16896.52</v>
      </c>
      <c r="G28" s="37">
        <f>Data!G20</f>
        <v>-14363</v>
      </c>
      <c r="H28" s="41">
        <f>Data!H20</f>
        <v>-17000</v>
      </c>
      <c r="I28" s="23">
        <f>Data!I20</f>
        <v>-9271.2999999999993</v>
      </c>
      <c r="J28" s="23">
        <f>Data!J20</f>
        <v>-6140.91</v>
      </c>
      <c r="K28" s="23">
        <f>Data!K20</f>
        <v>-694.04</v>
      </c>
    </row>
    <row r="29" spans="1:11" outlineLevel="1" x14ac:dyDescent="0.25">
      <c r="A29" t="str">
        <f>Data!A21</f>
        <v>101-42300-000-SLP</v>
      </c>
      <c r="B29" t="str">
        <f>Data!B21</f>
        <v>DONATIONS - MAIN STR</v>
      </c>
      <c r="C29" s="23" t="str">
        <f>Data!C21</f>
        <v/>
      </c>
      <c r="D29" s="23" t="str">
        <f>Data!D21</f>
        <v/>
      </c>
      <c r="E29" s="23" t="str">
        <f>Data!E21</f>
        <v/>
      </c>
      <c r="F29" s="33" t="str">
        <f>Data!F21</f>
        <v/>
      </c>
      <c r="G29" s="37" t="str">
        <f>Data!G21</f>
        <v/>
      </c>
      <c r="H29" s="41" t="str">
        <f>Data!H21</f>
        <v/>
      </c>
      <c r="I29" s="23" t="str">
        <f>Data!I21</f>
        <v/>
      </c>
      <c r="J29" s="23" t="str">
        <f>Data!J21</f>
        <v/>
      </c>
      <c r="K29" s="23">
        <f>Data!K21</f>
        <v>-600</v>
      </c>
    </row>
    <row r="30" spans="1:11" outlineLevel="1" x14ac:dyDescent="0.25">
      <c r="A30" t="str">
        <f>Data!A22</f>
        <v>101-42300-000-WINE</v>
      </c>
      <c r="B30" t="str">
        <f>Data!B22</f>
        <v>DONATIONS - MAIN STR</v>
      </c>
      <c r="C30" s="23" t="str">
        <f>Data!C22</f>
        <v/>
      </c>
      <c r="D30" s="23" t="str">
        <f>Data!D22</f>
        <v/>
      </c>
      <c r="E30" s="23" t="str">
        <f>Data!E22</f>
        <v/>
      </c>
      <c r="F30" s="33" t="str">
        <f>Data!F22</f>
        <v/>
      </c>
      <c r="G30" s="37" t="str">
        <f>Data!G22</f>
        <v/>
      </c>
      <c r="H30" s="41" t="str">
        <f>Data!H22</f>
        <v/>
      </c>
      <c r="I30" s="23" t="str">
        <f>Data!I22</f>
        <v/>
      </c>
      <c r="J30" s="23">
        <f>Data!J22</f>
        <v>15</v>
      </c>
      <c r="K30" s="23">
        <f>Data!K22</f>
        <v>-55734.27</v>
      </c>
    </row>
    <row r="31" spans="1:11" outlineLevel="1" x14ac:dyDescent="0.25">
      <c r="A31" t="str">
        <f>Data!A23</f>
        <v>101-42325-000</v>
      </c>
      <c r="B31" t="str">
        <f>Data!B23</f>
        <v>DONATIONS - MUSEUM</v>
      </c>
      <c r="C31" s="23" t="str">
        <f>Data!C23</f>
        <v/>
      </c>
      <c r="D31" s="23" t="str">
        <f>Data!D23</f>
        <v/>
      </c>
      <c r="E31" s="23" t="str">
        <f>Data!E23</f>
        <v/>
      </c>
      <c r="F31" s="33">
        <f>Data!F23</f>
        <v>-3686.17</v>
      </c>
      <c r="G31" s="37">
        <f>Data!G23</f>
        <v>-15800</v>
      </c>
      <c r="H31" s="41">
        <f>Data!H23</f>
        <v>-15800</v>
      </c>
      <c r="I31" s="23">
        <f>Data!I23</f>
        <v>-10557</v>
      </c>
      <c r="J31" s="23">
        <f>Data!J23</f>
        <v>-4498.8999999999996</v>
      </c>
      <c r="K31" s="23">
        <f>Data!K23</f>
        <v>-952.81</v>
      </c>
    </row>
    <row r="32" spans="1:11" outlineLevel="1" x14ac:dyDescent="0.25">
      <c r="A32" t="str">
        <f>Data!A24</f>
        <v>101-42325-000-BAKED</v>
      </c>
      <c r="B32" t="str">
        <f>Data!B24</f>
        <v>DONATIONS - MUSEUM</v>
      </c>
      <c r="C32" s="23" t="str">
        <f>Data!C24</f>
        <v/>
      </c>
      <c r="D32" s="23" t="str">
        <f>Data!D24</f>
        <v/>
      </c>
      <c r="E32" s="23" t="str">
        <f>Data!E24</f>
        <v/>
      </c>
      <c r="F32" s="33" t="str">
        <f>Data!F24</f>
        <v/>
      </c>
      <c r="G32" s="37" t="str">
        <f>Data!G24</f>
        <v/>
      </c>
      <c r="H32" s="41" t="str">
        <f>Data!H24</f>
        <v/>
      </c>
      <c r="I32" s="23" t="str">
        <f>Data!I24</f>
        <v/>
      </c>
      <c r="J32" s="23">
        <f>Data!J24</f>
        <v>-3870.57</v>
      </c>
      <c r="K32" s="23">
        <f>Data!K24</f>
        <v>-3647</v>
      </c>
    </row>
    <row r="33" spans="1:11" outlineLevel="1" x14ac:dyDescent="0.25">
      <c r="A33" t="str">
        <f>Data!A25</f>
        <v>101-42330-000</v>
      </c>
      <c r="B33" t="str">
        <f>Data!B25</f>
        <v>DONATIONS - LANDMARK</v>
      </c>
      <c r="C33" s="23" t="str">
        <f>Data!C25</f>
        <v/>
      </c>
      <c r="D33" s="23">
        <f>Data!D25</f>
        <v>-5800</v>
      </c>
      <c r="E33" s="23" t="str">
        <f>Data!E25</f>
        <v/>
      </c>
      <c r="F33" s="33">
        <f>Data!F25</f>
        <v>-4782.9799999999996</v>
      </c>
      <c r="G33" s="37">
        <f>Data!G25</f>
        <v>-5000</v>
      </c>
      <c r="H33" s="41">
        <f>Data!H25</f>
        <v>-5000</v>
      </c>
      <c r="I33" s="23">
        <f>Data!I25</f>
        <v>-5986.34</v>
      </c>
      <c r="J33" s="23">
        <f>Data!J25</f>
        <v>-3926.8</v>
      </c>
      <c r="K33" s="23">
        <f>Data!K25</f>
        <v>-16970.12</v>
      </c>
    </row>
    <row r="34" spans="1:11" outlineLevel="1" x14ac:dyDescent="0.25">
      <c r="A34" t="str">
        <f>Data!A26</f>
        <v>101-42330-000-RRP</v>
      </c>
      <c r="B34" s="46" t="str">
        <f>Data!B26</f>
        <v>DONATIONS - LANDMARK</v>
      </c>
      <c r="C34" s="23" t="str">
        <f>Data!C26</f>
        <v/>
      </c>
      <c r="D34" s="23">
        <f>Data!D26</f>
        <v>-15000</v>
      </c>
      <c r="E34" s="23" t="str">
        <f>Data!E26</f>
        <v/>
      </c>
      <c r="F34" s="33">
        <f>Data!F26</f>
        <v>-14098.21</v>
      </c>
      <c r="G34" s="37">
        <f>Data!G26</f>
        <v>-5000</v>
      </c>
      <c r="H34" s="41">
        <f>Data!H26</f>
        <v>-15000</v>
      </c>
      <c r="I34" s="23">
        <f>Data!I26</f>
        <v>-9896.26</v>
      </c>
      <c r="J34" s="23">
        <f>Data!J26</f>
        <v>-9673.9</v>
      </c>
      <c r="K34" s="23">
        <f>Data!K26</f>
        <v>-6834.11</v>
      </c>
    </row>
    <row r="35" spans="1:11" s="46" customFormat="1" outlineLevel="1" x14ac:dyDescent="0.25">
      <c r="A35" s="46" t="str">
        <f>Data!A27</f>
        <v>101-42331-000</v>
      </c>
      <c r="B35" s="46" t="str">
        <f>Data!B27</f>
        <v>DONATION - LAKE COUN</v>
      </c>
      <c r="C35" s="23" t="str">
        <f>Data!C27</f>
        <v/>
      </c>
      <c r="D35" s="23" t="str">
        <f>Data!D27</f>
        <v/>
      </c>
      <c r="E35" s="23" t="str">
        <f>Data!E27</f>
        <v/>
      </c>
      <c r="F35" s="33" t="str">
        <f>Data!F27</f>
        <v/>
      </c>
      <c r="G35" s="37" t="str">
        <f>Data!G27</f>
        <v/>
      </c>
      <c r="H35" s="41" t="str">
        <f>Data!H27</f>
        <v/>
      </c>
      <c r="I35" s="23">
        <f>Data!I27</f>
        <v>-1500</v>
      </c>
      <c r="J35" s="23">
        <f>Data!J27</f>
        <v>-3000</v>
      </c>
      <c r="K35" s="23" t="str">
        <f>Data!K27</f>
        <v/>
      </c>
    </row>
    <row r="36" spans="1:11" outlineLevel="1" x14ac:dyDescent="0.25">
      <c r="A36" s="46" t="str">
        <f>Data!A28</f>
        <v>101-42400-000</v>
      </c>
      <c r="B36" s="46" t="str">
        <f>Data!B28</f>
        <v>MEREDITH GRANT INCOM</v>
      </c>
      <c r="C36" s="23" t="str">
        <f>Data!C28</f>
        <v/>
      </c>
      <c r="D36" s="23" t="str">
        <f>Data!D28</f>
        <v/>
      </c>
      <c r="E36" s="23" t="str">
        <f>Data!E28</f>
        <v/>
      </c>
      <c r="F36" s="33">
        <f>Data!F28</f>
        <v>-91024.61</v>
      </c>
      <c r="G36" s="37" t="str">
        <f>Data!G28</f>
        <v/>
      </c>
      <c r="H36" s="41">
        <f>Data!H28</f>
        <v>-195597</v>
      </c>
      <c r="I36" s="23">
        <f>Data!I28</f>
        <v>-116159.27</v>
      </c>
      <c r="J36" s="23">
        <f>Data!J28</f>
        <v>-557655.54</v>
      </c>
      <c r="K36" s="23">
        <f>Data!K28</f>
        <v>-10620.88</v>
      </c>
    </row>
    <row r="37" spans="1:11" outlineLevel="1" x14ac:dyDescent="0.25">
      <c r="A37" s="46" t="str">
        <f>Data!A29</f>
        <v>101-42411-000</v>
      </c>
      <c r="B37" s="46" t="str">
        <f>Data!B29</f>
        <v>DONATIONS - POLICE D</v>
      </c>
      <c r="C37" s="23">
        <f>Data!C29</f>
        <v>-2500</v>
      </c>
      <c r="D37" s="23">
        <f>Data!D29</f>
        <v>-2500</v>
      </c>
      <c r="E37" s="23" t="str">
        <f>Data!E29</f>
        <v/>
      </c>
      <c r="F37" s="33">
        <f>Data!F29</f>
        <v>-542</v>
      </c>
      <c r="G37" s="37">
        <f>Data!G29</f>
        <v>-2500</v>
      </c>
      <c r="H37" s="41">
        <f>Data!H29</f>
        <v>-2500</v>
      </c>
      <c r="I37" s="23">
        <f>Data!I29</f>
        <v>-2115</v>
      </c>
      <c r="J37" s="23">
        <f>Data!J29</f>
        <v>-5982.86</v>
      </c>
      <c r="K37" s="23">
        <f>Data!K29</f>
        <v>-470</v>
      </c>
    </row>
    <row r="38" spans="1:11" outlineLevel="1" x14ac:dyDescent="0.25">
      <c r="A38" s="46" t="str">
        <f>Data!A30</f>
        <v>101-42412-000</v>
      </c>
      <c r="B38" s="46" t="str">
        <f>Data!B30</f>
        <v>DONATIONS - FIREWORK</v>
      </c>
      <c r="C38" s="23">
        <f>Data!C30</f>
        <v>-5000</v>
      </c>
      <c r="D38" s="23">
        <f>Data!D30</f>
        <v>-5000</v>
      </c>
      <c r="E38" s="23" t="str">
        <f>Data!E30</f>
        <v/>
      </c>
      <c r="F38" s="33">
        <f>Data!F30</f>
        <v>-200</v>
      </c>
      <c r="G38" s="37">
        <f>Data!G30</f>
        <v>-5000</v>
      </c>
      <c r="H38" s="41">
        <f>Data!H30</f>
        <v>-5000</v>
      </c>
      <c r="I38" s="23">
        <f>Data!I30</f>
        <v>-1250</v>
      </c>
      <c r="J38" s="23">
        <f>Data!J30</f>
        <v>-1000</v>
      </c>
      <c r="K38" s="23">
        <f>Data!K30</f>
        <v>-3350</v>
      </c>
    </row>
    <row r="39" spans="1:11" outlineLevel="1" x14ac:dyDescent="0.25">
      <c r="A39" s="46" t="str">
        <f>Data!A31</f>
        <v>101-43413-000</v>
      </c>
      <c r="B39" s="46" t="str">
        <f>Data!B31</f>
        <v>COUNTY FIRE SUBSIDY</v>
      </c>
      <c r="C39" s="23">
        <f>Data!C31</f>
        <v>-52529</v>
      </c>
      <c r="D39" s="23">
        <f>Data!D31</f>
        <v>-52529</v>
      </c>
      <c r="E39" s="23" t="str">
        <f>Data!E31</f>
        <v/>
      </c>
      <c r="F39" s="33">
        <f>Data!F31</f>
        <v>-54529</v>
      </c>
      <c r="G39" s="37">
        <f>Data!G31</f>
        <v>-52529</v>
      </c>
      <c r="H39" s="41">
        <f>Data!H31</f>
        <v>-54529</v>
      </c>
      <c r="I39" s="23">
        <f>Data!I31</f>
        <v>-52529</v>
      </c>
      <c r="J39" s="23">
        <f>Data!J31</f>
        <v>-52529</v>
      </c>
      <c r="K39" s="23">
        <f>Data!K31</f>
        <v>-52529</v>
      </c>
    </row>
    <row r="40" spans="1:11" outlineLevel="1" x14ac:dyDescent="0.25">
      <c r="A40" s="46" t="str">
        <f>Data!A32</f>
        <v>101-43414-000</v>
      </c>
      <c r="B40" s="46" t="str">
        <f>Data!B32</f>
        <v>GRANT - STATEWIDE EM</v>
      </c>
      <c r="C40" s="23">
        <f>Data!C32</f>
        <v>-256473</v>
      </c>
      <c r="D40" s="23">
        <f>Data!D32</f>
        <v>-256473</v>
      </c>
      <c r="E40" s="23" t="str">
        <f>Data!E32</f>
        <v/>
      </c>
      <c r="F40" s="33" t="str">
        <f>Data!F32</f>
        <v/>
      </c>
      <c r="G40" s="37">
        <f>Data!G32</f>
        <v>-256473</v>
      </c>
      <c r="H40" s="41">
        <f>Data!H32</f>
        <v>-256473</v>
      </c>
      <c r="I40" s="23" t="str">
        <f>Data!I32</f>
        <v/>
      </c>
      <c r="J40" s="23" t="str">
        <f>Data!J32</f>
        <v/>
      </c>
      <c r="K40" s="23" t="str">
        <f>Data!K32</f>
        <v/>
      </c>
    </row>
    <row r="41" spans="1:11" outlineLevel="1" x14ac:dyDescent="0.25">
      <c r="A41" s="46" t="str">
        <f>Data!A33</f>
        <v>101-43490-000</v>
      </c>
      <c r="B41" s="46" t="str">
        <f>Data!B33</f>
        <v>GRANT - FEDERAL</v>
      </c>
      <c r="C41" s="23" t="str">
        <f>Data!C33</f>
        <v/>
      </c>
      <c r="D41" s="23" t="str">
        <f>Data!D33</f>
        <v/>
      </c>
      <c r="E41" s="23" t="str">
        <f>Data!E33</f>
        <v/>
      </c>
      <c r="F41" s="33" t="str">
        <f>Data!F33</f>
        <v/>
      </c>
      <c r="G41" s="37" t="str">
        <f>Data!G33</f>
        <v/>
      </c>
      <c r="H41" s="41" t="str">
        <f>Data!H33</f>
        <v/>
      </c>
      <c r="I41" s="23">
        <f>Data!I33</f>
        <v>-311534</v>
      </c>
      <c r="J41" s="23">
        <f>Data!J33</f>
        <v>-53273</v>
      </c>
      <c r="K41" s="23" t="str">
        <f>Data!K33</f>
        <v/>
      </c>
    </row>
    <row r="42" spans="1:11" outlineLevel="1" x14ac:dyDescent="0.25">
      <c r="A42" s="46" t="str">
        <f>Data!A34</f>
        <v>101-43505-000</v>
      </c>
      <c r="B42" s="46" t="str">
        <f>Data!B34</f>
        <v>MISCELLANEOUS INCOME</v>
      </c>
      <c r="C42" s="23">
        <f>Data!C34</f>
        <v>-8000</v>
      </c>
      <c r="D42" s="23">
        <f>Data!D34</f>
        <v>-10000</v>
      </c>
      <c r="E42" s="23" t="str">
        <f>Data!E34</f>
        <v/>
      </c>
      <c r="F42" s="33">
        <f>Data!F34</f>
        <v>-23989.84</v>
      </c>
      <c r="G42" s="37">
        <f>Data!G34</f>
        <v>-8000</v>
      </c>
      <c r="H42" s="41">
        <f>Data!H34</f>
        <v>-24000</v>
      </c>
      <c r="I42" s="23">
        <f>Data!I34</f>
        <v>-14954.49</v>
      </c>
      <c r="J42" s="23">
        <f>Data!J34</f>
        <v>-7862.74</v>
      </c>
      <c r="K42" s="23">
        <f>Data!K34</f>
        <v>-9316.14</v>
      </c>
    </row>
    <row r="43" spans="1:11" outlineLevel="1" x14ac:dyDescent="0.25">
      <c r="A43" s="46" t="str">
        <f>Data!A35</f>
        <v>101-43536-000</v>
      </c>
      <c r="B43" s="46" t="str">
        <f>Data!B35</f>
        <v>INSURANCE REIMBURSEM</v>
      </c>
      <c r="C43" s="23" t="str">
        <f>Data!C35</f>
        <v/>
      </c>
      <c r="D43" s="23" t="str">
        <f>Data!D35</f>
        <v/>
      </c>
      <c r="E43" s="23" t="str">
        <f>Data!E35</f>
        <v/>
      </c>
      <c r="F43" s="33">
        <f>Data!F35</f>
        <v>-31149.33</v>
      </c>
      <c r="G43" s="37" t="str">
        <f>Data!G35</f>
        <v/>
      </c>
      <c r="H43" s="41">
        <f>Data!H35</f>
        <v>-31149.33</v>
      </c>
      <c r="I43" s="23">
        <f>Data!I35</f>
        <v>-157192.07999999999</v>
      </c>
      <c r="J43" s="23">
        <f>Data!J35</f>
        <v>-1435.07</v>
      </c>
      <c r="K43" s="23">
        <f>Data!K35</f>
        <v>-34727.33</v>
      </c>
    </row>
    <row r="44" spans="1:11" outlineLevel="1" x14ac:dyDescent="0.25">
      <c r="A44" s="46" t="str">
        <f>Data!A36</f>
        <v>101-43545-000</v>
      </c>
      <c r="B44" s="46" t="str">
        <f>Data!B36</f>
        <v>PRIOR YEAR EXCESS</v>
      </c>
      <c r="C44" s="23" t="str">
        <f>Data!C36</f>
        <v/>
      </c>
      <c r="D44" s="23" t="str">
        <f>Data!D36</f>
        <v/>
      </c>
      <c r="E44" s="23" t="str">
        <f>Data!E36</f>
        <v/>
      </c>
      <c r="F44" s="33" t="str">
        <f>Data!F36</f>
        <v/>
      </c>
      <c r="G44" s="37">
        <f>Data!G36</f>
        <v>-40000</v>
      </c>
      <c r="H44" s="41" t="str">
        <f>Data!H36</f>
        <v/>
      </c>
      <c r="I44" s="23" t="str">
        <f>Data!I36</f>
        <v/>
      </c>
      <c r="J44" s="23">
        <f>Data!J36</f>
        <v>-31897.71</v>
      </c>
      <c r="K44" s="23" t="str">
        <f>Data!K36</f>
        <v/>
      </c>
    </row>
    <row r="45" spans="1:11" outlineLevel="1" x14ac:dyDescent="0.25">
      <c r="A45" s="46" t="str">
        <f>Data!A37</f>
        <v>101-43600-000</v>
      </c>
      <c r="B45" s="46" t="str">
        <f>Data!B37</f>
        <v>TRANSFER IN</v>
      </c>
      <c r="C45" s="23" t="str">
        <f>Data!C37</f>
        <v/>
      </c>
      <c r="D45" s="23" t="str">
        <f>Data!D37</f>
        <v/>
      </c>
      <c r="E45" s="23" t="str">
        <f>Data!E37</f>
        <v/>
      </c>
      <c r="F45" s="33" t="str">
        <f>Data!F37</f>
        <v/>
      </c>
      <c r="G45" s="37" t="str">
        <f>Data!G37</f>
        <v/>
      </c>
      <c r="H45" s="41" t="str">
        <f>Data!H37</f>
        <v/>
      </c>
      <c r="I45" s="23" t="str">
        <f>Data!I37</f>
        <v/>
      </c>
      <c r="J45" s="23" t="str">
        <f>Data!J37</f>
        <v/>
      </c>
      <c r="K45" s="23">
        <f>Data!K37</f>
        <v>-6425.08</v>
      </c>
    </row>
    <row r="46" spans="1:11" outlineLevel="1" x14ac:dyDescent="0.25">
      <c r="A46" t="str">
        <f>Data!A38</f>
        <v>101-44130-000</v>
      </c>
      <c r="B46" s="46" t="str">
        <f>Data!B38</f>
        <v>LEASES</v>
      </c>
      <c r="C46" s="23">
        <f>Data!C38</f>
        <v>-25000</v>
      </c>
      <c r="D46" s="23">
        <f>Data!D38</f>
        <v>-26000</v>
      </c>
      <c r="E46" s="23" t="str">
        <f>Data!E38</f>
        <v/>
      </c>
      <c r="F46" s="33">
        <f>Data!F38</f>
        <v>-17600</v>
      </c>
      <c r="G46" s="37">
        <f>Data!G38</f>
        <v>-25000</v>
      </c>
      <c r="H46" s="41">
        <f>Data!H38</f>
        <v>-26000</v>
      </c>
      <c r="I46" s="23">
        <f>Data!I38</f>
        <v>-31904.5</v>
      </c>
      <c r="J46" s="23">
        <f>Data!J38</f>
        <v>-28754.5</v>
      </c>
      <c r="K46" s="23">
        <f>Data!K38</f>
        <v>-32430</v>
      </c>
    </row>
    <row r="47" spans="1:11" outlineLevel="1" x14ac:dyDescent="0.25">
      <c r="A47" s="46" t="str">
        <f>Data!A39</f>
        <v>101-44131-000</v>
      </c>
      <c r="B47" s="46" t="str">
        <f>Data!B39</f>
        <v>LEASE/LOAN PROCEEDS</v>
      </c>
      <c r="C47" s="23" t="str">
        <f>Data!C39</f>
        <v/>
      </c>
      <c r="D47" s="23">
        <f>Data!D39</f>
        <v>-400000</v>
      </c>
      <c r="E47" s="23" t="str">
        <f>Data!E39</f>
        <v/>
      </c>
      <c r="F47" s="33" t="str">
        <f>Data!F39</f>
        <v/>
      </c>
      <c r="G47" s="37" t="str">
        <f>Data!G39</f>
        <v/>
      </c>
      <c r="H47" s="41" t="str">
        <f>Data!H39</f>
        <v/>
      </c>
      <c r="I47" s="23" t="str">
        <f>Data!I39</f>
        <v/>
      </c>
      <c r="J47" s="23">
        <f>Data!J39</f>
        <v>-49907.28</v>
      </c>
      <c r="K47" s="23">
        <f>Data!K39</f>
        <v>-92179.74</v>
      </c>
    </row>
    <row r="48" spans="1:11" outlineLevel="1" x14ac:dyDescent="0.25">
      <c r="A48" s="46" t="str">
        <f>Data!A40</f>
        <v>101-44210-000</v>
      </c>
      <c r="B48" s="46" t="str">
        <f>Data!B40</f>
        <v>SALE OF CITY ASSETS</v>
      </c>
      <c r="C48" s="23">
        <f>Data!C40</f>
        <v>-1000</v>
      </c>
      <c r="D48" s="23">
        <f>Data!D40</f>
        <v>-1000</v>
      </c>
      <c r="E48" s="23" t="str">
        <f>Data!E40</f>
        <v/>
      </c>
      <c r="F48" s="33" t="str">
        <f>Data!F40</f>
        <v/>
      </c>
      <c r="G48" s="37">
        <f>Data!G40</f>
        <v>-1000</v>
      </c>
      <c r="H48" s="41">
        <f>Data!H40</f>
        <v>-1000</v>
      </c>
      <c r="I48" s="23">
        <f>Data!I40</f>
        <v>-56216.77</v>
      </c>
      <c r="J48" s="23">
        <f>Data!J40</f>
        <v>-30229.29</v>
      </c>
      <c r="K48" s="23">
        <f>Data!K40</f>
        <v>-44.4</v>
      </c>
    </row>
    <row r="49" spans="1:11" outlineLevel="1" x14ac:dyDescent="0.25">
      <c r="A49" s="46" t="str">
        <f>Data!A41</f>
        <v>101-43700-011</v>
      </c>
      <c r="B49" s="46" t="str">
        <f>Data!B41</f>
        <v>TRANSFER IN - MEDC</v>
      </c>
      <c r="C49" s="23" t="str">
        <f>Data!C41</f>
        <v/>
      </c>
      <c r="D49" s="23" t="str">
        <f>Data!D41</f>
        <v/>
      </c>
      <c r="E49" s="23" t="str">
        <f>Data!E41</f>
        <v/>
      </c>
      <c r="F49" s="33">
        <f>Data!F41</f>
        <v>-10000</v>
      </c>
      <c r="G49" s="37">
        <f>Data!G41</f>
        <v>-20000</v>
      </c>
      <c r="H49" s="41">
        <f>Data!H41</f>
        <v>-20000</v>
      </c>
      <c r="I49" s="23">
        <f>Data!I41</f>
        <v>-20000</v>
      </c>
      <c r="J49" s="23">
        <f>Data!J41</f>
        <v>-20000</v>
      </c>
      <c r="K49" s="23">
        <f>Data!K41</f>
        <v>-76083.25</v>
      </c>
    </row>
    <row r="50" spans="1:11" collapsed="1" x14ac:dyDescent="0.25">
      <c r="B50" s="22" t="s">
        <v>102</v>
      </c>
      <c r="C50" s="24">
        <f>SUM(C28:C49)</f>
        <v>-350502</v>
      </c>
      <c r="D50" s="24">
        <f t="shared" ref="D50:K50" si="2">SUM(D28:D49)</f>
        <v>-799002</v>
      </c>
      <c r="E50" s="24">
        <f t="shared" si="2"/>
        <v>0</v>
      </c>
      <c r="F50" s="34">
        <f t="shared" si="2"/>
        <v>-268498.65999999997</v>
      </c>
      <c r="G50" s="38">
        <f t="shared" si="2"/>
        <v>-450665</v>
      </c>
      <c r="H50" s="42">
        <f t="shared" si="2"/>
        <v>-669048.32999999996</v>
      </c>
      <c r="I50" s="24">
        <f t="shared" si="2"/>
        <v>-801066.01</v>
      </c>
      <c r="J50" s="24">
        <f t="shared" si="2"/>
        <v>-871623.07</v>
      </c>
      <c r="K50" s="24">
        <f t="shared" si="2"/>
        <v>-403608.17000000004</v>
      </c>
    </row>
    <row r="51" spans="1:11" s="46" customFormat="1" outlineLevel="1" x14ac:dyDescent="0.25">
      <c r="C51" s="23"/>
      <c r="D51" s="23"/>
      <c r="E51" s="23"/>
      <c r="F51" s="33"/>
      <c r="G51" s="37"/>
      <c r="H51" s="41"/>
      <c r="I51" s="23"/>
      <c r="J51" s="23"/>
      <c r="K51" s="60"/>
    </row>
    <row r="52" spans="1:11" x14ac:dyDescent="0.25">
      <c r="B52" s="22" t="s">
        <v>103</v>
      </c>
      <c r="C52" s="24">
        <f>C10+C26+C50</f>
        <v>-4993219.5</v>
      </c>
      <c r="D52" s="24">
        <f t="shared" ref="D52:K52" si="3">D10+D26+D50</f>
        <v>-5574375</v>
      </c>
      <c r="E52" s="24">
        <f t="shared" si="3"/>
        <v>0</v>
      </c>
      <c r="F52" s="34">
        <f t="shared" si="3"/>
        <v>-3802906.35</v>
      </c>
      <c r="G52" s="38">
        <f t="shared" si="3"/>
        <v>-5740695</v>
      </c>
      <c r="H52" s="42">
        <f t="shared" si="3"/>
        <v>-5243595.33</v>
      </c>
      <c r="I52" s="24">
        <f t="shared" si="3"/>
        <v>-6024702.3300000001</v>
      </c>
      <c r="J52" s="24">
        <f t="shared" si="3"/>
        <v>-5890230.9600000009</v>
      </c>
      <c r="K52" s="24">
        <f t="shared" si="3"/>
        <v>-5341616.16</v>
      </c>
    </row>
    <row r="53" spans="1:11" x14ac:dyDescent="0.25">
      <c r="K53" s="60"/>
    </row>
    <row r="54" spans="1:11" x14ac:dyDescent="0.25">
      <c r="B54" s="22" t="s">
        <v>104</v>
      </c>
    </row>
    <row r="55" spans="1:11" x14ac:dyDescent="0.25">
      <c r="K55" s="60"/>
    </row>
    <row r="56" spans="1:11" x14ac:dyDescent="0.25">
      <c r="B56" s="22" t="s">
        <v>105</v>
      </c>
    </row>
    <row r="57" spans="1:11" x14ac:dyDescent="0.25">
      <c r="K57" s="60"/>
    </row>
    <row r="58" spans="1:11" x14ac:dyDescent="0.25">
      <c r="A58" t="str">
        <f>Data!A42</f>
        <v>101-51001-006</v>
      </c>
      <c r="B58" s="46" t="str">
        <f>Data!B42</f>
        <v>SALARIES &amp; WAGES SUP</v>
      </c>
      <c r="C58" s="23">
        <f>Data!C42</f>
        <v>210598</v>
      </c>
      <c r="D58" s="23">
        <f>Data!D42</f>
        <v>210598</v>
      </c>
      <c r="E58" s="23" t="str">
        <f>Data!E42</f>
        <v/>
      </c>
      <c r="F58" s="33">
        <f>Data!F42</f>
        <v>57305.65</v>
      </c>
      <c r="G58" s="37">
        <f>Data!G42</f>
        <v>197370</v>
      </c>
      <c r="H58" s="41">
        <f>Data!H42</f>
        <v>199798</v>
      </c>
      <c r="I58" s="23">
        <f>Data!I42</f>
        <v>86715.75</v>
      </c>
      <c r="J58" s="23">
        <f>Data!J42</f>
        <v>129902.03</v>
      </c>
      <c r="K58" s="23">
        <f>Data!K42</f>
        <v>132007.85</v>
      </c>
    </row>
    <row r="59" spans="1:11" x14ac:dyDescent="0.25">
      <c r="A59" s="46" t="str">
        <f>Data!A43</f>
        <v>101-51010-006</v>
      </c>
      <c r="B59" s="46" t="str">
        <f>Data!B43</f>
        <v>SALARIES &amp; WAGES LAB</v>
      </c>
      <c r="C59" s="23">
        <f>Data!C43</f>
        <v>947763</v>
      </c>
      <c r="D59" s="23">
        <f>Data!D43</f>
        <v>960891</v>
      </c>
      <c r="E59" s="23" t="str">
        <f>Data!E43</f>
        <v/>
      </c>
      <c r="F59" s="33">
        <f>Data!F43</f>
        <v>608338.03</v>
      </c>
      <c r="G59" s="37">
        <f>Data!G43</f>
        <v>849696</v>
      </c>
      <c r="H59" s="41">
        <f>Data!H43</f>
        <v>846554</v>
      </c>
      <c r="I59" s="23">
        <f>Data!I43</f>
        <v>925659.91</v>
      </c>
      <c r="J59" s="23">
        <f>Data!J43</f>
        <v>887023.48</v>
      </c>
      <c r="K59" s="23">
        <f>Data!K43</f>
        <v>824063.78</v>
      </c>
    </row>
    <row r="60" spans="1:11" x14ac:dyDescent="0.25">
      <c r="A60" s="46" t="str">
        <f>Data!A44</f>
        <v>101-51020-006</v>
      </c>
      <c r="B60" s="46" t="str">
        <f>Data!B44</f>
        <v>OVERTIME</v>
      </c>
      <c r="C60" s="23">
        <f>Data!C44</f>
        <v>20442</v>
      </c>
      <c r="D60" s="23">
        <f>Data!D44</f>
        <v>20442</v>
      </c>
      <c r="E60" s="23" t="str">
        <f>Data!E44</f>
        <v/>
      </c>
      <c r="F60" s="33">
        <f>Data!F44</f>
        <v>12163</v>
      </c>
      <c r="G60" s="37">
        <f>Data!G44</f>
        <v>20442</v>
      </c>
      <c r="H60" s="41">
        <f>Data!H44</f>
        <v>20442</v>
      </c>
      <c r="I60" s="23">
        <f>Data!I44</f>
        <v>28268.73</v>
      </c>
      <c r="J60" s="23">
        <f>Data!J44</f>
        <v>22576.63</v>
      </c>
      <c r="K60" s="23">
        <f>Data!K44</f>
        <v>19613.22</v>
      </c>
    </row>
    <row r="61" spans="1:11" x14ac:dyDescent="0.25">
      <c r="A61" s="46" t="str">
        <f>Data!A45</f>
        <v>101-51030-006</v>
      </c>
      <c r="B61" s="46" t="str">
        <f>Data!B45</f>
        <v>LONGEVITY</v>
      </c>
      <c r="C61" s="23">
        <f>Data!C45</f>
        <v>11998</v>
      </c>
      <c r="D61" s="23">
        <f>Data!D45</f>
        <v>11998</v>
      </c>
      <c r="E61" s="23" t="str">
        <f>Data!E45</f>
        <v/>
      </c>
      <c r="F61" s="33">
        <f>Data!F45</f>
        <v>9513</v>
      </c>
      <c r="G61" s="37">
        <f>Data!G45</f>
        <v>11025</v>
      </c>
      <c r="H61" s="41">
        <f>Data!H45</f>
        <v>9513</v>
      </c>
      <c r="I61" s="23">
        <f>Data!I45</f>
        <v>5152</v>
      </c>
      <c r="J61" s="23">
        <f>Data!J45</f>
        <v>5744</v>
      </c>
      <c r="K61" s="23">
        <f>Data!K45</f>
        <v>5652</v>
      </c>
    </row>
    <row r="62" spans="1:11" x14ac:dyDescent="0.25">
      <c r="A62" s="46" t="str">
        <f>Data!A46</f>
        <v>101-51100-006</v>
      </c>
      <c r="B62" s="46" t="str">
        <f>Data!B46</f>
        <v>CONTRIBUTIONS TO TRM</v>
      </c>
      <c r="C62" s="23">
        <f>Data!C46</f>
        <v>118261</v>
      </c>
      <c r="D62" s="23">
        <f>Data!D46</f>
        <v>124299</v>
      </c>
      <c r="E62" s="23" t="str">
        <f>Data!E46</f>
        <v/>
      </c>
      <c r="F62" s="33">
        <f>Data!F46</f>
        <v>73615.11</v>
      </c>
      <c r="G62" s="37">
        <f>Data!G46</f>
        <v>107231</v>
      </c>
      <c r="H62" s="41">
        <f>Data!H46</f>
        <v>106517</v>
      </c>
      <c r="I62" s="23">
        <f>Data!I46</f>
        <v>106663.79</v>
      </c>
      <c r="J62" s="23">
        <f>Data!J46</f>
        <v>48012.19</v>
      </c>
      <c r="K62" s="23">
        <f>Data!K46</f>
        <v>41841.879999999997</v>
      </c>
    </row>
    <row r="63" spans="1:11" x14ac:dyDescent="0.25">
      <c r="A63" s="46" t="str">
        <f>Data!A47</f>
        <v>101-51110-006</v>
      </c>
      <c r="B63" s="46" t="str">
        <f>Data!B47</f>
        <v>FICA EXPENSE</v>
      </c>
      <c r="C63" s="23">
        <f>Data!C47</f>
        <v>69803</v>
      </c>
      <c r="D63" s="23">
        <f>Data!D47</f>
        <v>70618</v>
      </c>
      <c r="E63" s="23" t="str">
        <f>Data!E47</f>
        <v/>
      </c>
      <c r="F63" s="33">
        <f>Data!F47</f>
        <v>40655.53</v>
      </c>
      <c r="G63" s="37">
        <f>Data!G47</f>
        <v>63848</v>
      </c>
      <c r="H63" s="41">
        <f>Data!H47</f>
        <v>63331</v>
      </c>
      <c r="I63" s="23">
        <f>Data!I47</f>
        <v>61701.79</v>
      </c>
      <c r="J63" s="23">
        <f>Data!J47</f>
        <v>60862.44</v>
      </c>
      <c r="K63" s="23">
        <f>Data!K47</f>
        <v>53277.5</v>
      </c>
    </row>
    <row r="64" spans="1:11" x14ac:dyDescent="0.25">
      <c r="A64" s="46" t="str">
        <f>Data!A48</f>
        <v>101-51115-006</v>
      </c>
      <c r="B64" s="46" t="str">
        <f>Data!B48</f>
        <v>MEDICARE EXPENSE</v>
      </c>
      <c r="C64" s="23">
        <f>Data!C48</f>
        <v>16327</v>
      </c>
      <c r="D64" s="23">
        <f>Data!D48</f>
        <v>16516</v>
      </c>
      <c r="E64" s="23" t="str">
        <f>Data!E48</f>
        <v/>
      </c>
      <c r="F64" s="33">
        <f>Data!F48</f>
        <v>9508.14</v>
      </c>
      <c r="G64" s="37">
        <f>Data!G48</f>
        <v>14933</v>
      </c>
      <c r="H64" s="41">
        <f>Data!H48</f>
        <v>14813</v>
      </c>
      <c r="I64" s="23">
        <f>Data!I48</f>
        <v>14430.28</v>
      </c>
      <c r="J64" s="23">
        <f>Data!J48</f>
        <v>14233.97</v>
      </c>
      <c r="K64" s="23">
        <f>Data!K48</f>
        <v>13096.18</v>
      </c>
    </row>
    <row r="65" spans="1:11" s="46" customFormat="1" x14ac:dyDescent="0.25">
      <c r="A65" s="46" t="str">
        <f>Data!A49</f>
        <v>101-51150-006</v>
      </c>
      <c r="B65" s="46" t="str">
        <f>Data!B49</f>
        <v>UNEMPLOYMENT TAX EXP</v>
      </c>
      <c r="C65" s="23">
        <f>Data!C49</f>
        <v>5796</v>
      </c>
      <c r="D65" s="23">
        <f>Data!D49</f>
        <v>5796</v>
      </c>
      <c r="E65" s="23" t="str">
        <f>Data!E49</f>
        <v/>
      </c>
      <c r="F65" s="33">
        <f>Data!F49</f>
        <v>705.66</v>
      </c>
      <c r="G65" s="37">
        <f>Data!G49</f>
        <v>5544</v>
      </c>
      <c r="H65" s="41">
        <f>Data!H49</f>
        <v>5544</v>
      </c>
      <c r="I65" s="23">
        <f>Data!I49</f>
        <v>5525.39</v>
      </c>
      <c r="J65" s="23">
        <f>Data!J49</f>
        <v>3175.63</v>
      </c>
      <c r="K65" s="23">
        <f>Data!K49</f>
        <v>293.23</v>
      </c>
    </row>
    <row r="66" spans="1:11" x14ac:dyDescent="0.25">
      <c r="A66" s="46" t="str">
        <f>Data!A50</f>
        <v>101-51210-006</v>
      </c>
      <c r="B66" s="46" t="str">
        <f>Data!B50</f>
        <v>INSURANCE - MEDICAL</v>
      </c>
      <c r="C66" s="23">
        <f>Data!C50</f>
        <v>247750</v>
      </c>
      <c r="D66" s="23">
        <f>Data!D50</f>
        <v>242810</v>
      </c>
      <c r="E66" s="23" t="str">
        <f>Data!E50</f>
        <v/>
      </c>
      <c r="F66" s="33">
        <f>Data!F50</f>
        <v>131572.07999999999</v>
      </c>
      <c r="G66" s="37">
        <f>Data!G50</f>
        <v>187240</v>
      </c>
      <c r="H66" s="41">
        <f>Data!H50</f>
        <v>212544</v>
      </c>
      <c r="I66" s="23">
        <f>Data!I50</f>
        <v>173639.09</v>
      </c>
      <c r="J66" s="23">
        <f>Data!J50</f>
        <v>204958.76</v>
      </c>
      <c r="K66" s="23">
        <f>Data!K50</f>
        <v>207534.65</v>
      </c>
    </row>
    <row r="67" spans="1:11" x14ac:dyDescent="0.25">
      <c r="A67" s="46" t="str">
        <f>Data!A51</f>
        <v>101-51216-006</v>
      </c>
      <c r="B67" s="46" t="str">
        <f>Data!B51</f>
        <v>DEDUCTIBLE REIMBURSE</v>
      </c>
      <c r="C67" s="23" t="str">
        <f>Data!C51</f>
        <v/>
      </c>
      <c r="D67" s="23" t="str">
        <f>Data!D51</f>
        <v/>
      </c>
      <c r="E67" s="23" t="str">
        <f>Data!E51</f>
        <v/>
      </c>
      <c r="F67" s="33" t="str">
        <f>Data!F51</f>
        <v/>
      </c>
      <c r="G67" s="37" t="str">
        <f>Data!G51</f>
        <v/>
      </c>
      <c r="H67" s="41" t="str">
        <f>Data!H51</f>
        <v/>
      </c>
      <c r="I67" s="23">
        <f>Data!I51</f>
        <v>1189.79</v>
      </c>
      <c r="J67" s="23" t="str">
        <f>Data!J51</f>
        <v/>
      </c>
      <c r="K67" s="23" t="str">
        <f>Data!K51</f>
        <v/>
      </c>
    </row>
    <row r="68" spans="1:11" x14ac:dyDescent="0.25">
      <c r="A68" s="46" t="str">
        <f>Data!A52</f>
        <v>101-51220-006</v>
      </c>
      <c r="B68" s="46" t="str">
        <f>Data!B52</f>
        <v>INSURANCE - WORKERS</v>
      </c>
      <c r="C68" s="23">
        <f>Data!C52</f>
        <v>24044</v>
      </c>
      <c r="D68" s="23">
        <f>Data!D52</f>
        <v>24074</v>
      </c>
      <c r="E68" s="23" t="str">
        <f>Data!E52</f>
        <v/>
      </c>
      <c r="F68" s="33">
        <f>Data!F52</f>
        <v>21567</v>
      </c>
      <c r="G68" s="37">
        <f>Data!G52</f>
        <v>21567</v>
      </c>
      <c r="H68" s="41">
        <f>Data!H52</f>
        <v>21567</v>
      </c>
      <c r="I68" s="23">
        <f>Data!I52</f>
        <v>20383</v>
      </c>
      <c r="J68" s="23">
        <f>Data!J52</f>
        <v>21686.1</v>
      </c>
      <c r="K68" s="23">
        <f>Data!K52</f>
        <v>-101.5</v>
      </c>
    </row>
    <row r="69" spans="1:11" x14ac:dyDescent="0.25">
      <c r="A69" s="46" t="str">
        <f>Data!A53</f>
        <v>101-51225-006</v>
      </c>
      <c r="B69" s="46" t="str">
        <f>Data!B53</f>
        <v>TELEMEDICINE EXPENSE</v>
      </c>
      <c r="C69" s="23">
        <f>Data!C53</f>
        <v>1890</v>
      </c>
      <c r="D69" s="23">
        <f>Data!D53</f>
        <v>1890</v>
      </c>
      <c r="E69" s="23" t="str">
        <f>Data!E53</f>
        <v/>
      </c>
      <c r="F69" s="33">
        <f>Data!F53</f>
        <v>1800</v>
      </c>
      <c r="G69" s="37">
        <f>Data!G53</f>
        <v>1800</v>
      </c>
      <c r="H69" s="41">
        <f>Data!H53</f>
        <v>1800</v>
      </c>
      <c r="I69" s="23">
        <f>Data!I53</f>
        <v>1710</v>
      </c>
      <c r="J69" s="23">
        <f>Data!J53</f>
        <v>2307.1</v>
      </c>
      <c r="K69" s="23" t="str">
        <f>Data!K53</f>
        <v/>
      </c>
    </row>
    <row r="70" spans="1:11" x14ac:dyDescent="0.25">
      <c r="A70" s="46" t="str">
        <f>Data!A54</f>
        <v>101-51235-006</v>
      </c>
      <c r="B70" s="46" t="str">
        <f>Data!B54</f>
        <v>HEALTH SAVINGS PLAN</v>
      </c>
      <c r="C70" s="23">
        <f>Data!C54</f>
        <v>21000</v>
      </c>
      <c r="D70" s="23" t="str">
        <f>Data!D54</f>
        <v/>
      </c>
      <c r="E70" s="23" t="str">
        <f>Data!E54</f>
        <v/>
      </c>
      <c r="F70" s="33">
        <f>Data!F54</f>
        <v>5130.79</v>
      </c>
      <c r="G70" s="37">
        <f>Data!G54</f>
        <v>20000</v>
      </c>
      <c r="H70" s="41">
        <f>Data!H54</f>
        <v>20000</v>
      </c>
      <c r="I70" s="23">
        <f>Data!I54</f>
        <v>33846.22</v>
      </c>
      <c r="J70" s="23">
        <f>Data!J54</f>
        <v>21317.37</v>
      </c>
      <c r="K70" s="23" t="str">
        <f>Data!K54</f>
        <v/>
      </c>
    </row>
    <row r="71" spans="1:11" x14ac:dyDescent="0.25">
      <c r="B71" s="22" t="s">
        <v>106</v>
      </c>
      <c r="C71" s="24">
        <f>SUM(C58:C70)</f>
        <v>1695672</v>
      </c>
      <c r="D71" s="24">
        <f t="shared" ref="D71:K71" si="4">SUM(D58:D70)</f>
        <v>1689932</v>
      </c>
      <c r="E71" s="24">
        <f t="shared" si="4"/>
        <v>0</v>
      </c>
      <c r="F71" s="34">
        <f t="shared" si="4"/>
        <v>971873.99000000011</v>
      </c>
      <c r="G71" s="38">
        <f t="shared" si="4"/>
        <v>1500696</v>
      </c>
      <c r="H71" s="42">
        <f t="shared" si="4"/>
        <v>1522423</v>
      </c>
      <c r="I71" s="24">
        <f t="shared" si="4"/>
        <v>1464885.74</v>
      </c>
      <c r="J71" s="24">
        <f t="shared" si="4"/>
        <v>1421799.7000000002</v>
      </c>
      <c r="K71" s="24">
        <f t="shared" si="4"/>
        <v>1297278.7899999998</v>
      </c>
    </row>
    <row r="72" spans="1:11" x14ac:dyDescent="0.25">
      <c r="K72" s="60"/>
    </row>
    <row r="73" spans="1:11" x14ac:dyDescent="0.25">
      <c r="A73" s="46" t="str">
        <f>Data!A55</f>
        <v>101-52050-006</v>
      </c>
      <c r="B73" s="46" t="str">
        <f>Data!B55</f>
        <v>OFFICE SUPPLIES</v>
      </c>
      <c r="C73" s="23">
        <f>Data!C55</f>
        <v>3000</v>
      </c>
      <c r="D73" s="23">
        <f>Data!D55</f>
        <v>3000</v>
      </c>
      <c r="E73" s="23" t="str">
        <f>Data!E55</f>
        <v/>
      </c>
      <c r="F73" s="33">
        <f>Data!F55</f>
        <v>2729.51</v>
      </c>
      <c r="G73" s="37">
        <f>Data!G55</f>
        <v>2500</v>
      </c>
      <c r="H73" s="41">
        <f>Data!H55</f>
        <v>2500</v>
      </c>
      <c r="I73" s="23">
        <f>Data!I55</f>
        <v>2638.05</v>
      </c>
      <c r="J73" s="23">
        <f>Data!J55</f>
        <v>3005.2</v>
      </c>
      <c r="K73" s="23">
        <f>Data!K55</f>
        <v>3317.63</v>
      </c>
    </row>
    <row r="74" spans="1:11" x14ac:dyDescent="0.25">
      <c r="A74" s="46" t="str">
        <f>Data!A56</f>
        <v>101-52054-006</v>
      </c>
      <c r="B74" s="46" t="str">
        <f>Data!B56</f>
        <v>COMMUNITY SERVICES</v>
      </c>
      <c r="C74" s="23">
        <f>Data!C56</f>
        <v>1500</v>
      </c>
      <c r="D74" s="23">
        <f>Data!D56</f>
        <v>1500</v>
      </c>
      <c r="E74" s="23" t="str">
        <f>Data!E56</f>
        <v/>
      </c>
      <c r="F74" s="33">
        <f>Data!F56</f>
        <v>113.91</v>
      </c>
      <c r="G74" s="37">
        <f>Data!G56</f>
        <v>1500</v>
      </c>
      <c r="H74" s="41">
        <f>Data!H56</f>
        <v>1500</v>
      </c>
      <c r="I74" s="23">
        <f>Data!I56</f>
        <v>809.94</v>
      </c>
      <c r="J74" s="23">
        <f>Data!J56</f>
        <v>2734.12</v>
      </c>
      <c r="K74" s="23">
        <f>Data!K56</f>
        <v>865.15</v>
      </c>
    </row>
    <row r="75" spans="1:11" s="46" customFormat="1" x14ac:dyDescent="0.25">
      <c r="A75" s="46" t="str">
        <f>Data!A57</f>
        <v>101-52200-006</v>
      </c>
      <c r="B75" s="46" t="str">
        <f>Data!B57</f>
        <v>FUEL - GASOLINE</v>
      </c>
      <c r="C75" s="23">
        <f>Data!C57</f>
        <v>70000</v>
      </c>
      <c r="D75" s="23">
        <f>Data!D57</f>
        <v>70000</v>
      </c>
      <c r="E75" s="23" t="str">
        <f>Data!E57</f>
        <v/>
      </c>
      <c r="F75" s="33">
        <f>Data!F57</f>
        <v>28553.61</v>
      </c>
      <c r="G75" s="37">
        <f>Data!G57</f>
        <v>35000</v>
      </c>
      <c r="H75" s="41">
        <f>Data!H57</f>
        <v>35000</v>
      </c>
      <c r="I75" s="23">
        <f>Data!I57</f>
        <v>31044.82</v>
      </c>
      <c r="J75" s="23">
        <f>Data!J57</f>
        <v>26365.97</v>
      </c>
      <c r="K75" s="23">
        <f>Data!K57</f>
        <v>32744.720000000001</v>
      </c>
    </row>
    <row r="76" spans="1:11" x14ac:dyDescent="0.25">
      <c r="A76" s="46" t="str">
        <f>Data!A58</f>
        <v>101-52400-006</v>
      </c>
      <c r="B76" s="46" t="str">
        <f>Data!B58</f>
        <v>CLEANING/SANITATION</v>
      </c>
      <c r="C76" s="23">
        <f>Data!C58</f>
        <v>1000</v>
      </c>
      <c r="D76" s="23">
        <f>Data!D58</f>
        <v>1000</v>
      </c>
      <c r="E76" s="23" t="str">
        <f>Data!E58</f>
        <v/>
      </c>
      <c r="F76" s="33">
        <f>Data!F58</f>
        <v>123.72</v>
      </c>
      <c r="G76" s="37">
        <f>Data!G58</f>
        <v>1800</v>
      </c>
      <c r="H76" s="41">
        <f>Data!H58</f>
        <v>1800</v>
      </c>
      <c r="I76" s="23">
        <f>Data!I58</f>
        <v>1967.74</v>
      </c>
      <c r="J76" s="23">
        <f>Data!J58</f>
        <v>961.27</v>
      </c>
      <c r="K76" s="23">
        <f>Data!K58</f>
        <v>600.25</v>
      </c>
    </row>
    <row r="77" spans="1:11" x14ac:dyDescent="0.25">
      <c r="A77" s="46" t="str">
        <f>Data!A59</f>
        <v>101-52500-006</v>
      </c>
      <c r="B77" s="46" t="str">
        <f>Data!B59</f>
        <v>CLOTHING SUPPLIES</v>
      </c>
      <c r="C77" s="23">
        <f>Data!C59</f>
        <v>1500</v>
      </c>
      <c r="D77" s="23">
        <f>Data!D59</f>
        <v>1500</v>
      </c>
      <c r="E77" s="23" t="str">
        <f>Data!E59</f>
        <v/>
      </c>
      <c r="F77" s="33">
        <f>Data!F59</f>
        <v>-599.03</v>
      </c>
      <c r="G77" s="37">
        <f>Data!G59</f>
        <v>1500</v>
      </c>
      <c r="H77" s="41">
        <f>Data!H59</f>
        <v>1500</v>
      </c>
      <c r="I77" s="23">
        <f>Data!I59</f>
        <v>1098.1199999999999</v>
      </c>
      <c r="J77" s="23">
        <f>Data!J59</f>
        <v>3090.13</v>
      </c>
      <c r="K77" s="23">
        <f>Data!K59</f>
        <v>972.01</v>
      </c>
    </row>
    <row r="78" spans="1:11" s="46" customFormat="1" x14ac:dyDescent="0.25">
      <c r="A78" s="46" t="str">
        <f>Data!A60</f>
        <v>101-52600-006</v>
      </c>
      <c r="B78" s="46" t="str">
        <f>Data!B60</f>
        <v>OPERATING SUPPLIES</v>
      </c>
      <c r="C78" s="23">
        <f>Data!C60</f>
        <v>3000</v>
      </c>
      <c r="D78" s="23">
        <f>Data!D60</f>
        <v>3000</v>
      </c>
      <c r="E78" s="23" t="str">
        <f>Data!E60</f>
        <v/>
      </c>
      <c r="F78" s="33">
        <f>Data!F60</f>
        <v>2543.88</v>
      </c>
      <c r="G78" s="37">
        <f>Data!G60</f>
        <v>2000</v>
      </c>
      <c r="H78" s="41">
        <f>Data!H60</f>
        <v>2500</v>
      </c>
      <c r="I78" s="23">
        <f>Data!I60</f>
        <v>32141.35</v>
      </c>
      <c r="J78" s="23">
        <f>Data!J60</f>
        <v>2507</v>
      </c>
      <c r="K78" s="23">
        <f>Data!K60</f>
        <v>3651.52</v>
      </c>
    </row>
    <row r="79" spans="1:11" x14ac:dyDescent="0.25">
      <c r="A79" s="46" t="str">
        <f>Data!A61</f>
        <v>101-52700-006</v>
      </c>
      <c r="B79" s="46" t="str">
        <f>Data!B61</f>
        <v>ANIMAL SHELTER OPERA</v>
      </c>
      <c r="C79" s="23">
        <f>Data!C61</f>
        <v>10000</v>
      </c>
      <c r="D79" s="23">
        <f>Data!D61</f>
        <v>10000</v>
      </c>
      <c r="E79" s="23" t="str">
        <f>Data!E61</f>
        <v/>
      </c>
      <c r="F79" s="33">
        <f>Data!F61</f>
        <v>8322.86</v>
      </c>
      <c r="G79" s="37">
        <f>Data!G61</f>
        <v>8000</v>
      </c>
      <c r="H79" s="41">
        <f>Data!H61</f>
        <v>8000</v>
      </c>
      <c r="I79" s="23">
        <f>Data!I61</f>
        <v>9572.17</v>
      </c>
      <c r="J79" s="23">
        <f>Data!J61</f>
        <v>12031.76</v>
      </c>
      <c r="K79" s="23">
        <f>Data!K61</f>
        <v>12703.45</v>
      </c>
    </row>
    <row r="80" spans="1:11" x14ac:dyDescent="0.25">
      <c r="B80" s="22" t="s">
        <v>35</v>
      </c>
      <c r="C80" s="24">
        <f>SUM(C73:C79)</f>
        <v>90000</v>
      </c>
      <c r="D80" s="24">
        <f t="shared" ref="D80:K80" si="5">SUM(D73:D79)</f>
        <v>90000</v>
      </c>
      <c r="E80" s="24">
        <f t="shared" si="5"/>
        <v>0</v>
      </c>
      <c r="F80" s="34">
        <f t="shared" si="5"/>
        <v>41788.46</v>
      </c>
      <c r="G80" s="38">
        <f t="shared" si="5"/>
        <v>52300</v>
      </c>
      <c r="H80" s="42">
        <f t="shared" si="5"/>
        <v>52800</v>
      </c>
      <c r="I80" s="24">
        <f t="shared" si="5"/>
        <v>79272.189999999988</v>
      </c>
      <c r="J80" s="24">
        <f t="shared" si="5"/>
        <v>50695.45</v>
      </c>
      <c r="K80" s="24">
        <f t="shared" si="5"/>
        <v>54854.729999999996</v>
      </c>
    </row>
    <row r="81" spans="1:11" x14ac:dyDescent="0.25">
      <c r="K81" s="60"/>
    </row>
    <row r="82" spans="1:11" x14ac:dyDescent="0.25">
      <c r="A82" s="46" t="str">
        <f>Data!A62</f>
        <v>101-53033-006</v>
      </c>
      <c r="B82" s="46" t="str">
        <f>Data!B62</f>
        <v>MARKETING/ADVERTISIN</v>
      </c>
      <c r="C82" s="23">
        <f>Data!C62</f>
        <v>500</v>
      </c>
      <c r="D82" s="23">
        <f>Data!D62</f>
        <v>500</v>
      </c>
      <c r="E82" s="23" t="str">
        <f>Data!E62</f>
        <v/>
      </c>
      <c r="F82" s="33" t="str">
        <f>Data!F62</f>
        <v/>
      </c>
      <c r="G82" s="37">
        <f>Data!G62</f>
        <v>500</v>
      </c>
      <c r="H82" s="41">
        <f>Data!H62</f>
        <v>500</v>
      </c>
      <c r="I82" s="23">
        <f>Data!I62</f>
        <v>392</v>
      </c>
      <c r="J82" s="23">
        <f>Data!J62</f>
        <v>566</v>
      </c>
      <c r="K82" s="23">
        <f>Data!K62</f>
        <v>270.60000000000002</v>
      </c>
    </row>
    <row r="83" spans="1:11" s="46" customFormat="1" x14ac:dyDescent="0.25">
      <c r="A83" s="46" t="str">
        <f>Data!A63</f>
        <v>101-53050-006</v>
      </c>
      <c r="B83" s="46" t="str">
        <f>Data!B63</f>
        <v>PROFESSIONAL SERVICE</v>
      </c>
      <c r="C83" s="23">
        <f>Data!C63</f>
        <v>4000</v>
      </c>
      <c r="D83" s="23">
        <f>Data!D63</f>
        <v>4000</v>
      </c>
      <c r="E83" s="23" t="str">
        <f>Data!E63</f>
        <v/>
      </c>
      <c r="F83" s="33">
        <f>Data!F63</f>
        <v>3220.54</v>
      </c>
      <c r="G83" s="37">
        <f>Data!G63</f>
        <v>4000</v>
      </c>
      <c r="H83" s="41">
        <f>Data!H63</f>
        <v>4000</v>
      </c>
      <c r="I83" s="23">
        <f>Data!I63</f>
        <v>2440.3000000000002</v>
      </c>
      <c r="J83" s="23">
        <f>Data!J63</f>
        <v>3019.09</v>
      </c>
      <c r="K83" s="23">
        <f>Data!K63</f>
        <v>3678.76</v>
      </c>
    </row>
    <row r="84" spans="1:11" x14ac:dyDescent="0.25">
      <c r="A84" s="46" t="str">
        <f>Data!A64</f>
        <v>101-53052-006</v>
      </c>
      <c r="B84" s="46" t="str">
        <f>Data!B64</f>
        <v>INVESTIGATIONS(DRUG</v>
      </c>
      <c r="C84" s="23">
        <f>Data!C64</f>
        <v>3000</v>
      </c>
      <c r="D84" s="23">
        <f>Data!D64</f>
        <v>3000</v>
      </c>
      <c r="E84" s="23" t="str">
        <f>Data!E64</f>
        <v/>
      </c>
      <c r="F84" s="33">
        <f>Data!F64</f>
        <v>1289.97</v>
      </c>
      <c r="G84" s="37">
        <f>Data!G64</f>
        <v>3500</v>
      </c>
      <c r="H84" s="41">
        <f>Data!H64</f>
        <v>3500</v>
      </c>
      <c r="I84" s="23">
        <f>Data!I64</f>
        <v>3762.41</v>
      </c>
      <c r="J84" s="23">
        <f>Data!J64</f>
        <v>2239.44</v>
      </c>
      <c r="K84" s="23">
        <f>Data!K64</f>
        <v>3198.79</v>
      </c>
    </row>
    <row r="85" spans="1:11" x14ac:dyDescent="0.25">
      <c r="A85" s="46" t="str">
        <f>Data!A65</f>
        <v>101-53200-006</v>
      </c>
      <c r="B85" s="46" t="str">
        <f>Data!B65</f>
        <v>COMMUNICATIONS - TEL</v>
      </c>
      <c r="C85" s="23">
        <f>Data!C65</f>
        <v>10800</v>
      </c>
      <c r="D85" s="23">
        <f>Data!D65</f>
        <v>10800</v>
      </c>
      <c r="E85" s="23" t="str">
        <f>Data!E65</f>
        <v/>
      </c>
      <c r="F85" s="33">
        <f>Data!F65</f>
        <v>7041.69</v>
      </c>
      <c r="G85" s="37">
        <f>Data!G65</f>
        <v>9000</v>
      </c>
      <c r="H85" s="41">
        <f>Data!H65</f>
        <v>9000</v>
      </c>
      <c r="I85" s="23">
        <f>Data!I65</f>
        <v>10618.93</v>
      </c>
      <c r="J85" s="23">
        <f>Data!J65</f>
        <v>9929.81</v>
      </c>
      <c r="K85" s="23">
        <f>Data!K65</f>
        <v>25814.84</v>
      </c>
    </row>
    <row r="86" spans="1:11" x14ac:dyDescent="0.25">
      <c r="A86" s="46" t="str">
        <f>Data!A66</f>
        <v>101-53210-006</v>
      </c>
      <c r="B86" s="46" t="str">
        <f>Data!B66</f>
        <v>COMMUNICATIONS - RAD</v>
      </c>
      <c r="C86" s="23">
        <f>Data!C66</f>
        <v>1200</v>
      </c>
      <c r="D86" s="23">
        <f>Data!D66</f>
        <v>1200</v>
      </c>
      <c r="E86" s="23" t="str">
        <f>Data!E66</f>
        <v/>
      </c>
      <c r="F86" s="33">
        <f>Data!F66</f>
        <v>610</v>
      </c>
      <c r="G86" s="37">
        <f>Data!G66</f>
        <v>1200</v>
      </c>
      <c r="H86" s="41">
        <f>Data!H66</f>
        <v>1200</v>
      </c>
      <c r="I86" s="23">
        <f>Data!I66</f>
        <v>385</v>
      </c>
      <c r="J86" s="23">
        <f>Data!J66</f>
        <v>849.7</v>
      </c>
      <c r="K86" s="23">
        <f>Data!K66</f>
        <v>-9633.75</v>
      </c>
    </row>
    <row r="87" spans="1:11" x14ac:dyDescent="0.25">
      <c r="A87" s="46" t="str">
        <f>Data!A67</f>
        <v>101-53220-006</v>
      </c>
      <c r="B87" s="46" t="str">
        <f>Data!B67</f>
        <v>POSTAGE</v>
      </c>
      <c r="C87" s="23">
        <f>Data!C67</f>
        <v>100</v>
      </c>
      <c r="D87" s="23">
        <f>Data!D67</f>
        <v>100</v>
      </c>
      <c r="E87" s="23" t="str">
        <f>Data!E67</f>
        <v/>
      </c>
      <c r="F87" s="33">
        <f>Data!F67</f>
        <v>16.149999999999999</v>
      </c>
      <c r="G87" s="37">
        <f>Data!G67</f>
        <v>100</v>
      </c>
      <c r="H87" s="41">
        <f>Data!H67</f>
        <v>100</v>
      </c>
      <c r="I87" s="23">
        <f>Data!I67</f>
        <v>113.45</v>
      </c>
      <c r="J87" s="23">
        <f>Data!J67</f>
        <v>45.4</v>
      </c>
      <c r="K87" s="23">
        <f>Data!K67</f>
        <v>76.430000000000007</v>
      </c>
    </row>
    <row r="88" spans="1:11" x14ac:dyDescent="0.25">
      <c r="A88" s="46" t="str">
        <f>Data!A68</f>
        <v>101-53230-006</v>
      </c>
      <c r="B88" s="46" t="str">
        <f>Data!B68</f>
        <v>UTILITIES-GAS/ELECTR</v>
      </c>
      <c r="C88" s="23">
        <f>Data!C68</f>
        <v>9600</v>
      </c>
      <c r="D88" s="23">
        <f>Data!D68</f>
        <v>9600</v>
      </c>
      <c r="E88" s="23" t="str">
        <f>Data!E68</f>
        <v/>
      </c>
      <c r="F88" s="33">
        <f>Data!F68</f>
        <v>4130.95</v>
      </c>
      <c r="G88" s="37">
        <f>Data!G68</f>
        <v>6000</v>
      </c>
      <c r="H88" s="41">
        <f>Data!H68</f>
        <v>6000</v>
      </c>
      <c r="I88" s="23">
        <f>Data!I68</f>
        <v>6465.69</v>
      </c>
      <c r="J88" s="23">
        <f>Data!J68</f>
        <v>3336.95</v>
      </c>
      <c r="K88" s="23">
        <f>Data!K68</f>
        <v>4242.2299999999996</v>
      </c>
    </row>
    <row r="89" spans="1:11" x14ac:dyDescent="0.25">
      <c r="A89" s="46" t="str">
        <f>Data!A69</f>
        <v>101-53300-006</v>
      </c>
      <c r="B89" s="46" t="str">
        <f>Data!B69</f>
        <v>SCHOOLS/CONVENTION/T</v>
      </c>
      <c r="C89" s="23">
        <f>Data!C69</f>
        <v>5000</v>
      </c>
      <c r="D89" s="23">
        <f>Data!D69</f>
        <v>5000</v>
      </c>
      <c r="E89" s="23" t="str">
        <f>Data!E69</f>
        <v/>
      </c>
      <c r="F89" s="33">
        <f>Data!F69</f>
        <v>-815.89</v>
      </c>
      <c r="G89" s="37">
        <f>Data!G69</f>
        <v>6000</v>
      </c>
      <c r="H89" s="41">
        <f>Data!H69</f>
        <v>6000</v>
      </c>
      <c r="I89" s="23">
        <f>Data!I69</f>
        <v>5915.89</v>
      </c>
      <c r="J89" s="23">
        <f>Data!J69</f>
        <v>4644.6400000000003</v>
      </c>
      <c r="K89" s="23">
        <f>Data!K69</f>
        <v>-136.94</v>
      </c>
    </row>
    <row r="90" spans="1:11" x14ac:dyDescent="0.25">
      <c r="A90" s="46" t="str">
        <f>Data!A70</f>
        <v>101-53330-006</v>
      </c>
      <c r="B90" s="46" t="str">
        <f>Data!B70</f>
        <v>PRINTING &amp; BONDING</v>
      </c>
      <c r="C90" s="23">
        <f>Data!C70</f>
        <v>1000</v>
      </c>
      <c r="D90" s="23">
        <f>Data!D70</f>
        <v>1000</v>
      </c>
      <c r="E90" s="23" t="str">
        <f>Data!E70</f>
        <v/>
      </c>
      <c r="F90" s="33">
        <f>Data!F70</f>
        <v>205.09</v>
      </c>
      <c r="G90" s="37">
        <f>Data!G70</f>
        <v>1000</v>
      </c>
      <c r="H90" s="41">
        <f>Data!H70</f>
        <v>1000</v>
      </c>
      <c r="I90" s="23">
        <f>Data!I70</f>
        <v>1466.67</v>
      </c>
      <c r="J90" s="23">
        <f>Data!J70</f>
        <v>262.16000000000003</v>
      </c>
      <c r="K90" s="23">
        <f>Data!K70</f>
        <v>548</v>
      </c>
    </row>
    <row r="91" spans="1:11" x14ac:dyDescent="0.25">
      <c r="A91" s="46" t="str">
        <f>Data!A71</f>
        <v>101-53335-006</v>
      </c>
      <c r="B91" s="46" t="str">
        <f>Data!B71</f>
        <v>COPY MACHINE MAINTEN</v>
      </c>
      <c r="C91" s="23">
        <f>Data!C71</f>
        <v>2500</v>
      </c>
      <c r="D91" s="23">
        <f>Data!D71</f>
        <v>2500</v>
      </c>
      <c r="E91" s="23" t="str">
        <f>Data!E71</f>
        <v/>
      </c>
      <c r="F91" s="33">
        <f>Data!F71</f>
        <v>1271.6500000000001</v>
      </c>
      <c r="G91" s="37">
        <f>Data!G71</f>
        <v>2500</v>
      </c>
      <c r="H91" s="41">
        <f>Data!H71</f>
        <v>2500</v>
      </c>
      <c r="I91" s="23">
        <f>Data!I71</f>
        <v>1997.21</v>
      </c>
      <c r="J91" s="23">
        <f>Data!J71</f>
        <v>2057.42</v>
      </c>
      <c r="K91" s="23">
        <f>Data!K71</f>
        <v>443.64</v>
      </c>
    </row>
    <row r="92" spans="1:11" x14ac:dyDescent="0.25">
      <c r="A92" s="46" t="str">
        <f>Data!A72</f>
        <v>101-53500-006</v>
      </c>
      <c r="B92" s="46" t="str">
        <f>Data!B72</f>
        <v>DUES &amp; SUBSCRIPTIONS</v>
      </c>
      <c r="C92" s="23">
        <f>Data!C72</f>
        <v>1000</v>
      </c>
      <c r="D92" s="23">
        <f>Data!D72</f>
        <v>1000</v>
      </c>
      <c r="E92" s="23" t="str">
        <f>Data!E72</f>
        <v/>
      </c>
      <c r="F92" s="33">
        <f>Data!F72</f>
        <v>520</v>
      </c>
      <c r="G92" s="37">
        <f>Data!G72</f>
        <v>1000</v>
      </c>
      <c r="H92" s="41">
        <f>Data!H72</f>
        <v>1000</v>
      </c>
      <c r="I92" s="23">
        <f>Data!I72</f>
        <v>604</v>
      </c>
      <c r="J92" s="23">
        <f>Data!J72</f>
        <v>3019.68</v>
      </c>
      <c r="K92" s="23">
        <f>Data!K72</f>
        <v>685.95</v>
      </c>
    </row>
    <row r="93" spans="1:11" s="46" customFormat="1" x14ac:dyDescent="0.25">
      <c r="A93" s="46" t="str">
        <f>Data!A73</f>
        <v>101-53550-006</v>
      </c>
      <c r="B93" s="46" t="str">
        <f>Data!B73</f>
        <v>COMPUTER SOFTWARE &amp;</v>
      </c>
      <c r="C93" s="23">
        <f>Data!C73</f>
        <v>21000</v>
      </c>
      <c r="D93" s="23">
        <f>Data!D73</f>
        <v>21000</v>
      </c>
      <c r="E93" s="23" t="str">
        <f>Data!E73</f>
        <v/>
      </c>
      <c r="F93" s="33">
        <f>Data!F73</f>
        <v>19624.88</v>
      </c>
      <c r="G93" s="37">
        <f>Data!G73</f>
        <v>21000</v>
      </c>
      <c r="H93" s="41">
        <f>Data!H73</f>
        <v>21000</v>
      </c>
      <c r="I93" s="23">
        <f>Data!I73</f>
        <v>20024.88</v>
      </c>
      <c r="J93" s="23">
        <f>Data!J73</f>
        <v>9974.8799999999992</v>
      </c>
      <c r="K93" s="23">
        <f>Data!K73</f>
        <v>9974.8799999999992</v>
      </c>
    </row>
    <row r="94" spans="1:11" x14ac:dyDescent="0.25">
      <c r="A94" s="46" t="str">
        <f>Data!A74</f>
        <v>101-53756-006</v>
      </c>
      <c r="B94" s="46" t="str">
        <f>Data!B74</f>
        <v>MEREDITH GRANT EXPEN</v>
      </c>
      <c r="C94" s="23" t="str">
        <f>Data!C74</f>
        <v/>
      </c>
      <c r="D94" s="23" t="str">
        <f>Data!D74</f>
        <v/>
      </c>
      <c r="E94" s="23" t="str">
        <f>Data!E74</f>
        <v/>
      </c>
      <c r="F94" s="33">
        <f>Data!F74</f>
        <v>35364.69</v>
      </c>
      <c r="G94" s="37" t="str">
        <f>Data!G74</f>
        <v/>
      </c>
      <c r="H94" s="41">
        <f>Data!H74</f>
        <v>23500</v>
      </c>
      <c r="I94" s="23">
        <f>Data!I74</f>
        <v>65604.479999999996</v>
      </c>
      <c r="J94" s="23">
        <f>Data!J74</f>
        <v>55065.84</v>
      </c>
      <c r="K94" s="23" t="str">
        <f>Data!K74</f>
        <v/>
      </c>
    </row>
    <row r="95" spans="1:11" x14ac:dyDescent="0.25">
      <c r="B95" s="25" t="s">
        <v>113</v>
      </c>
      <c r="C95" s="24">
        <f>SUM(C82:C94)</f>
        <v>59700</v>
      </c>
      <c r="D95" s="24">
        <f t="shared" ref="D95:K95" si="6">SUM(D82:D94)</f>
        <v>59700</v>
      </c>
      <c r="E95" s="24">
        <f t="shared" si="6"/>
        <v>0</v>
      </c>
      <c r="F95" s="34">
        <f t="shared" si="6"/>
        <v>72479.72</v>
      </c>
      <c r="G95" s="38">
        <f t="shared" si="6"/>
        <v>55800</v>
      </c>
      <c r="H95" s="42">
        <f t="shared" si="6"/>
        <v>79300</v>
      </c>
      <c r="I95" s="24">
        <f t="shared" si="6"/>
        <v>119790.90999999999</v>
      </c>
      <c r="J95" s="24">
        <f t="shared" si="6"/>
        <v>95011.01</v>
      </c>
      <c r="K95" s="24">
        <f t="shared" si="6"/>
        <v>39163.43</v>
      </c>
    </row>
    <row r="96" spans="1:11" x14ac:dyDescent="0.25">
      <c r="K96" s="60"/>
    </row>
    <row r="97" spans="1:11" s="46" customFormat="1" x14ac:dyDescent="0.25">
      <c r="A97" s="46" t="str">
        <f>Data!A75</f>
        <v>101-54050-006</v>
      </c>
      <c r="B97" s="46" t="str">
        <f>Data!B75</f>
        <v>BUILDING REPAIR</v>
      </c>
      <c r="C97" s="23">
        <f>Data!C75</f>
        <v>5000</v>
      </c>
      <c r="D97" s="23">
        <f>Data!D75</f>
        <v>5000</v>
      </c>
      <c r="E97" s="23" t="str">
        <f>Data!E75</f>
        <v/>
      </c>
      <c r="F97" s="33" t="str">
        <f>Data!F75</f>
        <v/>
      </c>
      <c r="G97" s="37">
        <f>Data!G75</f>
        <v>6000</v>
      </c>
      <c r="H97" s="41">
        <f>Data!H75</f>
        <v>6000</v>
      </c>
      <c r="I97" s="23">
        <f>Data!I75</f>
        <v>1589.2</v>
      </c>
      <c r="J97" s="23">
        <f>Data!J75</f>
        <v>23903.33</v>
      </c>
      <c r="K97" s="23">
        <f>Data!K75</f>
        <v>5128.83</v>
      </c>
    </row>
    <row r="98" spans="1:11" s="46" customFormat="1" x14ac:dyDescent="0.25">
      <c r="A98" s="46" t="str">
        <f>Data!A76</f>
        <v>101-55010-006</v>
      </c>
      <c r="B98" s="46" t="str">
        <f>Data!B76</f>
        <v>FURNITURE &amp; FIXTURE</v>
      </c>
      <c r="C98" s="23">
        <f>Data!C76</f>
        <v>500</v>
      </c>
      <c r="D98" s="23">
        <f>Data!D76</f>
        <v>500</v>
      </c>
      <c r="E98" s="23" t="str">
        <f>Data!E76</f>
        <v/>
      </c>
      <c r="F98" s="33">
        <f>Data!F76</f>
        <v>70.2</v>
      </c>
      <c r="G98" s="37">
        <f>Data!G76</f>
        <v>3500</v>
      </c>
      <c r="H98" s="41">
        <f>Data!H76</f>
        <v>3500</v>
      </c>
      <c r="I98" s="23">
        <f>Data!I76</f>
        <v>348.3</v>
      </c>
      <c r="J98" s="23" t="str">
        <f>Data!J76</f>
        <v/>
      </c>
      <c r="K98" s="23" t="str">
        <f>Data!K76</f>
        <v/>
      </c>
    </row>
    <row r="99" spans="1:11" s="46" customFormat="1" x14ac:dyDescent="0.25">
      <c r="A99" s="46" t="str">
        <f>Data!A77</f>
        <v>101-55040-006</v>
      </c>
      <c r="B99" s="46" t="str">
        <f>Data!B77</f>
        <v>AUTO/TRUCK REPAIR</v>
      </c>
      <c r="C99" s="23">
        <f>Data!C77</f>
        <v>18500</v>
      </c>
      <c r="D99" s="23">
        <f>Data!D77</f>
        <v>18500</v>
      </c>
      <c r="E99" s="23" t="str">
        <f>Data!E77</f>
        <v/>
      </c>
      <c r="F99" s="33">
        <f>Data!F77</f>
        <v>18692.73</v>
      </c>
      <c r="G99" s="37">
        <f>Data!G77</f>
        <v>12000</v>
      </c>
      <c r="H99" s="41">
        <f>Data!H77</f>
        <v>12000</v>
      </c>
      <c r="I99" s="23">
        <f>Data!I77</f>
        <v>15057.97</v>
      </c>
      <c r="J99" s="23">
        <f>Data!J77</f>
        <v>26811.759999999998</v>
      </c>
      <c r="K99" s="23">
        <f>Data!K77</f>
        <v>14216.97</v>
      </c>
    </row>
    <row r="100" spans="1:11" s="46" customFormat="1" x14ac:dyDescent="0.25">
      <c r="A100" s="46" t="str">
        <f>Data!A78</f>
        <v>101-55100-006</v>
      </c>
      <c r="B100" s="46" t="str">
        <f>Data!B78</f>
        <v>HEATING &amp; COOLING RE</v>
      </c>
      <c r="C100" s="23">
        <f>Data!C78</f>
        <v>1000</v>
      </c>
      <c r="D100" s="23">
        <f>Data!D78</f>
        <v>1000</v>
      </c>
      <c r="E100" s="23" t="str">
        <f>Data!E78</f>
        <v/>
      </c>
      <c r="F100" s="33">
        <f>Data!F78</f>
        <v>2212.12</v>
      </c>
      <c r="G100" s="37">
        <f>Data!G78</f>
        <v>500</v>
      </c>
      <c r="H100" s="41">
        <f>Data!H78</f>
        <v>2300</v>
      </c>
      <c r="I100" s="23" t="str">
        <f>Data!I78</f>
        <v/>
      </c>
      <c r="J100" s="23">
        <f>Data!J78</f>
        <v>312</v>
      </c>
      <c r="K100" s="23">
        <f>Data!K78</f>
        <v>522.25</v>
      </c>
    </row>
    <row r="101" spans="1:11" s="46" customFormat="1" x14ac:dyDescent="0.25">
      <c r="A101" s="46" t="str">
        <f>Data!A79</f>
        <v>101-55300-006</v>
      </c>
      <c r="B101" s="46" t="str">
        <f>Data!B79</f>
        <v>MINOR TOOLS &amp; EQUIPM</v>
      </c>
      <c r="C101" s="23">
        <f>Data!C79</f>
        <v>1500</v>
      </c>
      <c r="D101" s="23">
        <f>Data!D79</f>
        <v>1500</v>
      </c>
      <c r="E101" s="23" t="str">
        <f>Data!E79</f>
        <v/>
      </c>
      <c r="F101" s="33">
        <f>Data!F79</f>
        <v>148</v>
      </c>
      <c r="G101" s="37">
        <f>Data!G79</f>
        <v>1000</v>
      </c>
      <c r="H101" s="41">
        <f>Data!H79</f>
        <v>1000</v>
      </c>
      <c r="I101" s="23">
        <f>Data!I79</f>
        <v>468.98</v>
      </c>
      <c r="J101" s="23">
        <f>Data!J79</f>
        <v>18325.490000000002</v>
      </c>
      <c r="K101" s="23">
        <f>Data!K79</f>
        <v>10161.52</v>
      </c>
    </row>
    <row r="102" spans="1:11" x14ac:dyDescent="0.25">
      <c r="B102" s="22" t="s">
        <v>1001</v>
      </c>
      <c r="C102" s="24">
        <f>SUM(C97:C101)</f>
        <v>26500</v>
      </c>
      <c r="D102" s="24">
        <f t="shared" ref="D102:K102" si="7">SUM(D97:D101)</f>
        <v>26500</v>
      </c>
      <c r="E102" s="24">
        <f t="shared" si="7"/>
        <v>0</v>
      </c>
      <c r="F102" s="34">
        <f t="shared" si="7"/>
        <v>21123.05</v>
      </c>
      <c r="G102" s="38">
        <f t="shared" si="7"/>
        <v>23000</v>
      </c>
      <c r="H102" s="42">
        <f t="shared" si="7"/>
        <v>24800</v>
      </c>
      <c r="I102" s="24">
        <f t="shared" si="7"/>
        <v>17464.45</v>
      </c>
      <c r="J102" s="24">
        <f t="shared" si="7"/>
        <v>69352.58</v>
      </c>
      <c r="K102" s="24">
        <f t="shared" si="7"/>
        <v>30029.57</v>
      </c>
    </row>
    <row r="103" spans="1:11" s="46" customFormat="1" x14ac:dyDescent="0.25">
      <c r="B103" s="22"/>
      <c r="C103" s="24"/>
      <c r="D103" s="24"/>
      <c r="E103" s="24"/>
      <c r="F103" s="34"/>
      <c r="G103" s="38"/>
      <c r="H103" s="42"/>
      <c r="I103" s="24"/>
      <c r="J103" s="24"/>
      <c r="K103" s="60"/>
    </row>
    <row r="104" spans="1:11" s="46" customFormat="1" x14ac:dyDescent="0.25">
      <c r="A104" s="46" t="str">
        <f>Data!A80</f>
        <v>101-56550-006</v>
      </c>
      <c r="B104" s="46" t="str">
        <f>Data!B80</f>
        <v>COMPUTER EQUIPMENT</v>
      </c>
      <c r="C104" s="23">
        <f>Data!C80</f>
        <v>1500</v>
      </c>
      <c r="D104" s="23">
        <f>Data!D80</f>
        <v>1500</v>
      </c>
      <c r="E104" s="23" t="str">
        <f>Data!E80</f>
        <v/>
      </c>
      <c r="F104" s="33">
        <f>Data!F80</f>
        <v>257.39999999999998</v>
      </c>
      <c r="G104" s="37">
        <f>Data!G80</f>
        <v>6500</v>
      </c>
      <c r="H104" s="41">
        <f>Data!H80</f>
        <v>6500</v>
      </c>
      <c r="I104" s="23">
        <f>Data!I80</f>
        <v>78069.94</v>
      </c>
      <c r="J104" s="23">
        <f>Data!J80</f>
        <v>707.32</v>
      </c>
      <c r="K104" s="23">
        <f>Data!K80</f>
        <v>28475</v>
      </c>
    </row>
    <row r="105" spans="1:11" x14ac:dyDescent="0.25">
      <c r="A105" s="46" t="str">
        <f>Data!A81</f>
        <v>101-56700-006</v>
      </c>
      <c r="B105" s="46" t="str">
        <f>Data!B81</f>
        <v>VEHICLES PURCHASE</v>
      </c>
      <c r="C105" s="23" t="str">
        <f>Data!C81</f>
        <v/>
      </c>
      <c r="D105" s="23" t="str">
        <f>Data!D81</f>
        <v/>
      </c>
      <c r="E105" s="23" t="str">
        <f>Data!E81</f>
        <v/>
      </c>
      <c r="F105" s="33" t="str">
        <f>Data!F81</f>
        <v/>
      </c>
      <c r="G105" s="37" t="str">
        <f>Data!G81</f>
        <v/>
      </c>
      <c r="H105" s="41" t="str">
        <f>Data!H81</f>
        <v/>
      </c>
      <c r="I105" s="23" t="str">
        <f>Data!I81</f>
        <v/>
      </c>
      <c r="J105" s="23">
        <f>Data!J81</f>
        <v>133068.01</v>
      </c>
      <c r="K105" s="23">
        <f>Data!K81</f>
        <v>33718.19</v>
      </c>
    </row>
    <row r="106" spans="1:11" x14ac:dyDescent="0.25">
      <c r="A106" s="46" t="str">
        <f>Data!A82</f>
        <v>101-56999-006</v>
      </c>
      <c r="B106" s="46" t="str">
        <f>Data!B82</f>
        <v>CAPITAL OUTLAY</v>
      </c>
      <c r="C106" s="23">
        <f>Data!C82</f>
        <v>65000</v>
      </c>
      <c r="D106" s="23">
        <f>Data!D82</f>
        <v>65000</v>
      </c>
      <c r="E106" s="23" t="str">
        <f>Data!E82</f>
        <v/>
      </c>
      <c r="F106" s="33" t="str">
        <f>Data!F82</f>
        <v/>
      </c>
      <c r="G106" s="37" t="str">
        <f>Data!G82</f>
        <v/>
      </c>
      <c r="H106" s="41" t="str">
        <f>Data!H82</f>
        <v/>
      </c>
      <c r="I106" s="23" t="str">
        <f>Data!I82</f>
        <v/>
      </c>
      <c r="J106" s="23">
        <f>Data!J82</f>
        <v>8213</v>
      </c>
      <c r="K106" s="23" t="str">
        <f>Data!K82</f>
        <v/>
      </c>
    </row>
    <row r="107" spans="1:11" s="46" customFormat="1" x14ac:dyDescent="0.25">
      <c r="B107" s="22" t="s">
        <v>108</v>
      </c>
      <c r="C107" s="24">
        <f>SUM(C104:C106)</f>
        <v>66500</v>
      </c>
      <c r="D107" s="24">
        <f t="shared" ref="D107:K107" si="8">SUM(D104:D106)</f>
        <v>66500</v>
      </c>
      <c r="E107" s="24">
        <f t="shared" si="8"/>
        <v>0</v>
      </c>
      <c r="F107" s="34">
        <f t="shared" si="8"/>
        <v>257.39999999999998</v>
      </c>
      <c r="G107" s="38">
        <f t="shared" si="8"/>
        <v>6500</v>
      </c>
      <c r="H107" s="42">
        <f t="shared" si="8"/>
        <v>6500</v>
      </c>
      <c r="I107" s="24">
        <f t="shared" si="8"/>
        <v>78069.94</v>
      </c>
      <c r="J107" s="24">
        <f t="shared" si="8"/>
        <v>141988.33000000002</v>
      </c>
      <c r="K107" s="24">
        <f t="shared" si="8"/>
        <v>62193.19</v>
      </c>
    </row>
    <row r="108" spans="1:11" s="46" customFormat="1" x14ac:dyDescent="0.25">
      <c r="C108" s="23"/>
      <c r="D108" s="23"/>
      <c r="E108" s="23"/>
      <c r="F108" s="33"/>
      <c r="G108" s="37"/>
      <c r="H108" s="41"/>
      <c r="I108" s="23"/>
      <c r="J108" s="23"/>
      <c r="K108" s="23"/>
    </row>
    <row r="109" spans="1:11" x14ac:dyDescent="0.25">
      <c r="A109" s="46" t="str">
        <f>Data!A83</f>
        <v>101-57800-006</v>
      </c>
      <c r="B109" s="46" t="str">
        <f>Data!B83</f>
        <v>CAPITAL LEASE - PRIN</v>
      </c>
      <c r="C109" s="23">
        <f>Data!C83</f>
        <v>17298</v>
      </c>
      <c r="D109" s="23">
        <f>Data!D83</f>
        <v>17298</v>
      </c>
      <c r="E109" s="23" t="str">
        <f>Data!E83</f>
        <v/>
      </c>
      <c r="F109" s="33">
        <f>Data!F83</f>
        <v>48440.03</v>
      </c>
      <c r="G109" s="37">
        <f>Data!G83</f>
        <v>48266.17</v>
      </c>
      <c r="H109" s="41">
        <f>Data!H83</f>
        <v>48440.03</v>
      </c>
      <c r="I109" s="23">
        <f>Data!I83</f>
        <v>46725.17</v>
      </c>
      <c r="J109" s="23">
        <f>Data!J83</f>
        <v>29626</v>
      </c>
      <c r="K109" s="23">
        <f>Data!K83</f>
        <v>32833.29</v>
      </c>
    </row>
    <row r="110" spans="1:11" x14ac:dyDescent="0.25">
      <c r="A110" s="46" t="str">
        <f>Data!A84</f>
        <v>101-57810-006</v>
      </c>
      <c r="B110" s="46" t="str">
        <f>Data!B84</f>
        <v>CAPITAL LEASE - INTE</v>
      </c>
      <c r="C110" s="23">
        <f>Data!C84</f>
        <v>692.16</v>
      </c>
      <c r="D110" s="23">
        <f>Data!D84</f>
        <v>692.16</v>
      </c>
      <c r="E110" s="23" t="str">
        <f>Data!E84</f>
        <v/>
      </c>
      <c r="F110" s="33">
        <f>Data!F84</f>
        <v>1966.97</v>
      </c>
      <c r="G110" s="37">
        <f>Data!G84</f>
        <v>2306.19</v>
      </c>
      <c r="H110" s="41">
        <f>Data!H84</f>
        <v>1966.97</v>
      </c>
      <c r="I110" s="23">
        <f>Data!I84</f>
        <v>3847.19</v>
      </c>
      <c r="J110" s="23">
        <f>Data!J84</f>
        <v>2962.34</v>
      </c>
      <c r="K110" s="23">
        <f>Data!K84</f>
        <v>468.48</v>
      </c>
    </row>
    <row r="111" spans="1:11" x14ac:dyDescent="0.25">
      <c r="B111" s="22" t="s">
        <v>1029</v>
      </c>
      <c r="C111" s="24">
        <f>SUM(C109:C110)</f>
        <v>17990.16</v>
      </c>
      <c r="D111" s="24">
        <f t="shared" ref="D111:K111" si="9">SUM(D109:D110)</f>
        <v>17990.16</v>
      </c>
      <c r="E111" s="24">
        <f t="shared" si="9"/>
        <v>0</v>
      </c>
      <c r="F111" s="34">
        <f t="shared" si="9"/>
        <v>50407</v>
      </c>
      <c r="G111" s="38">
        <f t="shared" si="9"/>
        <v>50572.36</v>
      </c>
      <c r="H111" s="42">
        <f t="shared" si="9"/>
        <v>50407</v>
      </c>
      <c r="I111" s="24">
        <f t="shared" si="9"/>
        <v>50572.36</v>
      </c>
      <c r="J111" s="24">
        <f t="shared" si="9"/>
        <v>32588.34</v>
      </c>
      <c r="K111" s="24">
        <f t="shared" si="9"/>
        <v>33301.770000000004</v>
      </c>
    </row>
    <row r="112" spans="1:11" x14ac:dyDescent="0.25">
      <c r="K112" s="60"/>
    </row>
    <row r="113" spans="1:11" x14ac:dyDescent="0.25">
      <c r="B113" s="22" t="s">
        <v>109</v>
      </c>
      <c r="C113" s="24">
        <f>C71+C80+C95+C102+C107+C111</f>
        <v>1956362.16</v>
      </c>
      <c r="D113" s="24">
        <f t="shared" ref="D113:K113" si="10">D71+D80+D95+D102+D107+D111</f>
        <v>1950622.16</v>
      </c>
      <c r="E113" s="24">
        <f t="shared" si="10"/>
        <v>0</v>
      </c>
      <c r="F113" s="34">
        <f t="shared" si="10"/>
        <v>1157929.6200000001</v>
      </c>
      <c r="G113" s="38">
        <f t="shared" si="10"/>
        <v>1688868.36</v>
      </c>
      <c r="H113" s="42">
        <f t="shared" si="10"/>
        <v>1736230</v>
      </c>
      <c r="I113" s="24">
        <f>I71+I80+I95+I102+I107+I111</f>
        <v>1810055.5899999999</v>
      </c>
      <c r="J113" s="24">
        <f t="shared" si="10"/>
        <v>1811435.4100000004</v>
      </c>
      <c r="K113" s="24">
        <f t="shared" si="10"/>
        <v>1516821.4799999997</v>
      </c>
    </row>
    <row r="114" spans="1:11" x14ac:dyDescent="0.25">
      <c r="K114" s="60"/>
    </row>
    <row r="115" spans="1:11" x14ac:dyDescent="0.25">
      <c r="B115" s="22" t="s">
        <v>110</v>
      </c>
    </row>
    <row r="116" spans="1:11" x14ac:dyDescent="0.25">
      <c r="K116" s="60"/>
    </row>
    <row r="117" spans="1:11" x14ac:dyDescent="0.25">
      <c r="A117" s="46" t="str">
        <f>Data!A85</f>
        <v>101-51001-007</v>
      </c>
      <c r="B117" s="46" t="str">
        <f>Data!B85</f>
        <v>SALARIES &amp; WAGES SUP</v>
      </c>
      <c r="C117" s="23">
        <f>Data!C85</f>
        <v>80506</v>
      </c>
      <c r="D117" s="23">
        <f>Data!D85</f>
        <v>140506</v>
      </c>
      <c r="E117" s="23" t="str">
        <f>Data!E85</f>
        <v/>
      </c>
      <c r="F117" s="33">
        <f>Data!F85</f>
        <v>47342.64</v>
      </c>
      <c r="G117" s="37">
        <f>Data!G85</f>
        <v>77079</v>
      </c>
      <c r="H117" s="41">
        <f>Data!H85</f>
        <v>77072</v>
      </c>
      <c r="I117" s="23">
        <f>Data!I85</f>
        <v>74639.960000000006</v>
      </c>
      <c r="J117" s="23">
        <f>Data!J85</f>
        <v>68231.179999999993</v>
      </c>
      <c r="K117" s="23">
        <f>Data!K85</f>
        <v>63766.25</v>
      </c>
    </row>
    <row r="118" spans="1:11" x14ac:dyDescent="0.25">
      <c r="A118" s="46" t="str">
        <f>Data!A86</f>
        <v>101-51010-007</v>
      </c>
      <c r="B118" s="46" t="str">
        <f>Data!B86</f>
        <v>SALARIES &amp; WAGES LAB</v>
      </c>
      <c r="C118" s="23">
        <f>Data!C86</f>
        <v>155943</v>
      </c>
      <c r="D118" s="23">
        <f>Data!D86</f>
        <v>155943</v>
      </c>
      <c r="E118" s="23" t="str">
        <f>Data!E86</f>
        <v/>
      </c>
      <c r="F118" s="33">
        <f>Data!F86</f>
        <v>98503.74</v>
      </c>
      <c r="G118" s="37">
        <f>Data!G86</f>
        <v>149080</v>
      </c>
      <c r="H118" s="41">
        <f>Data!H86</f>
        <v>149074</v>
      </c>
      <c r="I118" s="23">
        <f>Data!I86</f>
        <v>151161.78</v>
      </c>
      <c r="J118" s="23">
        <f>Data!J86</f>
        <v>150427.51999999999</v>
      </c>
      <c r="K118" s="23">
        <f>Data!K86</f>
        <v>148807.10999999999</v>
      </c>
    </row>
    <row r="119" spans="1:11" x14ac:dyDescent="0.25">
      <c r="A119" s="46" t="str">
        <f>Data!A87</f>
        <v>101-51030-007</v>
      </c>
      <c r="B119" s="46" t="str">
        <f>Data!B87</f>
        <v>LONGEVITY</v>
      </c>
      <c r="C119" s="23">
        <f>Data!C87</f>
        <v>6846</v>
      </c>
      <c r="D119" s="23">
        <f>Data!D87</f>
        <v>6846</v>
      </c>
      <c r="E119" s="23" t="str">
        <f>Data!E87</f>
        <v/>
      </c>
      <c r="F119" s="33">
        <f>Data!F87</f>
        <v>4844</v>
      </c>
      <c r="G119" s="37">
        <f>Data!G87</f>
        <v>5117</v>
      </c>
      <c r="H119" s="41">
        <f>Data!H87</f>
        <v>4844</v>
      </c>
      <c r="I119" s="23">
        <f>Data!I87</f>
        <v>2592</v>
      </c>
      <c r="J119" s="23">
        <f>Data!J87</f>
        <v>2384</v>
      </c>
      <c r="K119" s="23">
        <f>Data!K87</f>
        <v>2208</v>
      </c>
    </row>
    <row r="120" spans="1:11" x14ac:dyDescent="0.25">
      <c r="A120" s="46" t="str">
        <f>Data!A88</f>
        <v>101-51100-007</v>
      </c>
      <c r="B120" s="46" t="str">
        <f>Data!B88</f>
        <v>CONTRIBUTIONS TO TRM</v>
      </c>
      <c r="C120" s="23">
        <f>Data!C88</f>
        <v>25668</v>
      </c>
      <c r="D120" s="23">
        <f>Data!D88</f>
        <v>33240</v>
      </c>
      <c r="E120" s="23" t="str">
        <f>Data!E88</f>
        <v/>
      </c>
      <c r="F120" s="33">
        <f>Data!F88</f>
        <v>16263.62</v>
      </c>
      <c r="G120" s="37">
        <f>Data!G88</f>
        <v>24400</v>
      </c>
      <c r="H120" s="41">
        <f>Data!H88</f>
        <v>24554</v>
      </c>
      <c r="I120" s="23">
        <f>Data!I88</f>
        <v>23570.42</v>
      </c>
      <c r="J120" s="23">
        <f>Data!J88</f>
        <v>10129.5</v>
      </c>
      <c r="K120" s="23">
        <f>Data!K88</f>
        <v>9118.92</v>
      </c>
    </row>
    <row r="121" spans="1:11" s="46" customFormat="1" x14ac:dyDescent="0.25">
      <c r="A121" s="46" t="str">
        <f>Data!A89</f>
        <v>101-51110-007</v>
      </c>
      <c r="B121" s="46" t="str">
        <f>Data!B89</f>
        <v>FICA EXPENSE</v>
      </c>
      <c r="C121" s="23">
        <f>Data!C89</f>
        <v>14823</v>
      </c>
      <c r="D121" s="23">
        <f>Data!D89</f>
        <v>18305</v>
      </c>
      <c r="E121" s="23" t="str">
        <f>Data!E89</f>
        <v/>
      </c>
      <c r="F121" s="33">
        <f>Data!F89</f>
        <v>9042.91</v>
      </c>
      <c r="G121" s="37">
        <f>Data!G89</f>
        <v>13929</v>
      </c>
      <c r="H121" s="41">
        <f>Data!H89</f>
        <v>14192</v>
      </c>
      <c r="I121" s="23">
        <f>Data!I89</f>
        <v>13018.5</v>
      </c>
      <c r="J121" s="23">
        <f>Data!J89</f>
        <v>12528.12</v>
      </c>
      <c r="K121" s="23">
        <f>Data!K89</f>
        <v>11868.13</v>
      </c>
    </row>
    <row r="122" spans="1:11" s="46" customFormat="1" x14ac:dyDescent="0.25">
      <c r="A122" s="46" t="str">
        <f>Data!A90</f>
        <v>101-51115-007</v>
      </c>
      <c r="B122" s="46" t="str">
        <f>Data!B90</f>
        <v>MEDICARE EXPENSE</v>
      </c>
      <c r="C122" s="23">
        <f>Data!C90</f>
        <v>3466</v>
      </c>
      <c r="D122" s="23">
        <f>Data!D90</f>
        <v>4280</v>
      </c>
      <c r="E122" s="23" t="str">
        <f>Data!E90</f>
        <v/>
      </c>
      <c r="F122" s="33">
        <f>Data!F90</f>
        <v>2114.91</v>
      </c>
      <c r="G122" s="37">
        <f>Data!G90</f>
        <v>3258</v>
      </c>
      <c r="H122" s="41">
        <f>Data!H90</f>
        <v>3319</v>
      </c>
      <c r="I122" s="23">
        <f>Data!I90</f>
        <v>3044.62</v>
      </c>
      <c r="J122" s="23">
        <f>Data!J90</f>
        <v>2929.94</v>
      </c>
      <c r="K122" s="23">
        <f>Data!K90</f>
        <v>2775.6</v>
      </c>
    </row>
    <row r="123" spans="1:11" x14ac:dyDescent="0.25">
      <c r="A123" s="46" t="str">
        <f>Data!A91</f>
        <v>101-51150-007</v>
      </c>
      <c r="B123" s="46" t="str">
        <f>Data!B91</f>
        <v>UNEMPLOYMENT TAX EXP</v>
      </c>
      <c r="C123" s="23">
        <f>Data!C91</f>
        <v>1008</v>
      </c>
      <c r="D123" s="23">
        <f>Data!D91</f>
        <v>1260</v>
      </c>
      <c r="E123" s="23" t="str">
        <f>Data!E91</f>
        <v/>
      </c>
      <c r="F123" s="33">
        <f>Data!F91</f>
        <v>-42.27</v>
      </c>
      <c r="G123" s="37">
        <f>Data!G91</f>
        <v>1008</v>
      </c>
      <c r="H123" s="41">
        <f>Data!H91</f>
        <v>1008</v>
      </c>
      <c r="I123" s="23">
        <f>Data!I91</f>
        <v>937.8</v>
      </c>
      <c r="J123" s="23">
        <f>Data!J91</f>
        <v>566.79</v>
      </c>
      <c r="K123" s="23">
        <f>Data!K91</f>
        <v>34.549999999999997</v>
      </c>
    </row>
    <row r="124" spans="1:11" x14ac:dyDescent="0.25">
      <c r="A124" s="46" t="str">
        <f>Data!A92</f>
        <v>101-51210-007</v>
      </c>
      <c r="B124" s="46" t="str">
        <f>Data!B92</f>
        <v>INSURANCE - MEDICAL</v>
      </c>
      <c r="C124" s="23">
        <f>Data!C92</f>
        <v>32504</v>
      </c>
      <c r="D124" s="23">
        <f>Data!D92</f>
        <v>47466</v>
      </c>
      <c r="E124" s="23" t="str">
        <f>Data!E92</f>
        <v/>
      </c>
      <c r="F124" s="33">
        <f>Data!F92</f>
        <v>15787.02</v>
      </c>
      <c r="G124" s="37">
        <f>Data!G92</f>
        <v>37577</v>
      </c>
      <c r="H124" s="41">
        <f>Data!H92</f>
        <v>29561</v>
      </c>
      <c r="I124" s="23">
        <f>Data!I92</f>
        <v>31998.67</v>
      </c>
      <c r="J124" s="23">
        <f>Data!J92</f>
        <v>40780.980000000003</v>
      </c>
      <c r="K124" s="23">
        <f>Data!K92</f>
        <v>56079.83</v>
      </c>
    </row>
    <row r="125" spans="1:11" x14ac:dyDescent="0.25">
      <c r="A125" s="46" t="str">
        <f>Data!A93</f>
        <v>101-51216-007</v>
      </c>
      <c r="B125" s="46" t="str">
        <f>Data!B93</f>
        <v>DEDUCTIBLE REIMBURSE</v>
      </c>
      <c r="C125" s="23" t="str">
        <f>Data!C93</f>
        <v/>
      </c>
      <c r="D125" s="23" t="str">
        <f>Data!D93</f>
        <v/>
      </c>
      <c r="E125" s="23" t="str">
        <f>Data!E93</f>
        <v/>
      </c>
      <c r="F125" s="33" t="str">
        <f>Data!F93</f>
        <v/>
      </c>
      <c r="G125" s="37" t="str">
        <f>Data!G93</f>
        <v/>
      </c>
      <c r="H125" s="41" t="str">
        <f>Data!H93</f>
        <v/>
      </c>
      <c r="I125" s="23" t="str">
        <f>Data!I93</f>
        <v/>
      </c>
      <c r="J125" s="23">
        <f>Data!J93</f>
        <v>7628.95</v>
      </c>
      <c r="K125" s="23" t="str">
        <f>Data!K93</f>
        <v/>
      </c>
    </row>
    <row r="126" spans="1:11" x14ac:dyDescent="0.25">
      <c r="A126" s="46" t="str">
        <f>Data!A94</f>
        <v>101-51220-007</v>
      </c>
      <c r="B126" s="46" t="str">
        <f>Data!B94</f>
        <v>INSURANCE - WORKERS</v>
      </c>
      <c r="C126" s="23">
        <f>Data!C94</f>
        <v>4560</v>
      </c>
      <c r="D126" s="23">
        <f>Data!D94</f>
        <v>5685</v>
      </c>
      <c r="E126" s="23" t="str">
        <f>Data!E94</f>
        <v/>
      </c>
      <c r="F126" s="33">
        <f>Data!F94</f>
        <v>4336</v>
      </c>
      <c r="G126" s="37">
        <f>Data!G94</f>
        <v>4336</v>
      </c>
      <c r="H126" s="41">
        <f>Data!H94</f>
        <v>4336</v>
      </c>
      <c r="I126" s="23">
        <f>Data!I94</f>
        <v>4027</v>
      </c>
      <c r="J126" s="23">
        <f>Data!J94</f>
        <v>4103</v>
      </c>
      <c r="K126" s="23" t="str">
        <f>Data!K94</f>
        <v/>
      </c>
    </row>
    <row r="127" spans="1:11" x14ac:dyDescent="0.25">
      <c r="A127" s="46" t="str">
        <f>Data!A95</f>
        <v>101-51221-007</v>
      </c>
      <c r="B127" s="46" t="str">
        <f>Data!B95</f>
        <v>WORKERS COMP - VOLUN</v>
      </c>
      <c r="C127" s="23">
        <f>Data!C95</f>
        <v>5407</v>
      </c>
      <c r="D127" s="23">
        <f>Data!D95</f>
        <v>5407</v>
      </c>
      <c r="E127" s="23" t="str">
        <f>Data!E95</f>
        <v/>
      </c>
      <c r="F127" s="33" t="str">
        <f>Data!F95</f>
        <v/>
      </c>
      <c r="G127" s="37">
        <f>Data!G95</f>
        <v>5407</v>
      </c>
      <c r="H127" s="41">
        <f>Data!H95</f>
        <v>5407</v>
      </c>
      <c r="I127" s="23">
        <f>Data!I95</f>
        <v>5376</v>
      </c>
      <c r="J127" s="23">
        <f>Data!J95</f>
        <v>5376</v>
      </c>
      <c r="K127" s="23">
        <f>Data!K95</f>
        <v>5376</v>
      </c>
    </row>
    <row r="128" spans="1:11" x14ac:dyDescent="0.25">
      <c r="A128" s="46" t="str">
        <f>Data!A96</f>
        <v>101-51225-007</v>
      </c>
      <c r="B128" s="46" t="str">
        <f>Data!B96</f>
        <v>TELEMEDICINE EXPENSE</v>
      </c>
      <c r="C128" s="23">
        <f>Data!C96</f>
        <v>360</v>
      </c>
      <c r="D128" s="23">
        <f>Data!D96</f>
        <v>450</v>
      </c>
      <c r="E128" s="23" t="str">
        <f>Data!E96</f>
        <v/>
      </c>
      <c r="F128" s="33">
        <f>Data!F96</f>
        <v>1259</v>
      </c>
      <c r="G128" s="37">
        <f>Data!G96</f>
        <v>360</v>
      </c>
      <c r="H128" s="41">
        <f>Data!H96</f>
        <v>1259</v>
      </c>
      <c r="I128" s="23">
        <f>Data!I96</f>
        <v>1170</v>
      </c>
      <c r="J128" s="23">
        <f>Data!J96</f>
        <v>446.9</v>
      </c>
      <c r="K128" s="23" t="str">
        <f>Data!K96</f>
        <v/>
      </c>
    </row>
    <row r="129" spans="1:11" x14ac:dyDescent="0.25">
      <c r="A129" s="46" t="str">
        <f>Data!A97</f>
        <v>101-51235-007</v>
      </c>
      <c r="B129" s="46" t="str">
        <f>Data!B97</f>
        <v>HEALTH SAVINGS PLAN</v>
      </c>
      <c r="C129" s="23">
        <f>Data!C97</f>
        <v>4000</v>
      </c>
      <c r="D129" s="23" t="str">
        <f>Data!D97</f>
        <v/>
      </c>
      <c r="E129" s="23" t="str">
        <f>Data!E97</f>
        <v/>
      </c>
      <c r="F129" s="33">
        <f>Data!F97</f>
        <v>1084.79</v>
      </c>
      <c r="G129" s="37">
        <f>Data!G97</f>
        <v>4000</v>
      </c>
      <c r="H129" s="41">
        <f>Data!H97</f>
        <v>4000</v>
      </c>
      <c r="I129" s="23">
        <f>Data!I97</f>
        <v>5413.34</v>
      </c>
      <c r="J129" s="23">
        <f>Data!J97</f>
        <v>3682.63</v>
      </c>
      <c r="K129" s="23" t="str">
        <f>Data!K97</f>
        <v/>
      </c>
    </row>
    <row r="130" spans="1:11" x14ac:dyDescent="0.25">
      <c r="B130" s="22" t="s">
        <v>106</v>
      </c>
      <c r="C130" s="24">
        <f>SUM(C117:C129)</f>
        <v>335091</v>
      </c>
      <c r="D130" s="24">
        <f t="shared" ref="D130:K130" si="11">SUM(D117:D129)</f>
        <v>419388</v>
      </c>
      <c r="E130" s="24">
        <f t="shared" si="11"/>
        <v>0</v>
      </c>
      <c r="F130" s="34">
        <f t="shared" si="11"/>
        <v>200536.36000000002</v>
      </c>
      <c r="G130" s="38">
        <f t="shared" si="11"/>
        <v>325551</v>
      </c>
      <c r="H130" s="42">
        <f t="shared" si="11"/>
        <v>318626</v>
      </c>
      <c r="I130" s="24">
        <f t="shared" si="11"/>
        <v>316950.08999999997</v>
      </c>
      <c r="J130" s="24">
        <f t="shared" si="11"/>
        <v>309215.51</v>
      </c>
      <c r="K130" s="24">
        <f t="shared" si="11"/>
        <v>300034.39</v>
      </c>
    </row>
    <row r="131" spans="1:11" x14ac:dyDescent="0.25">
      <c r="K131" s="60"/>
    </row>
    <row r="132" spans="1:11" x14ac:dyDescent="0.25">
      <c r="A132" s="46" t="str">
        <f>Data!A98</f>
        <v>101-52050-007</v>
      </c>
      <c r="B132" s="46" t="str">
        <f>Data!B98</f>
        <v>OFFICE SUPPLIES</v>
      </c>
      <c r="C132" s="23">
        <f>Data!C98</f>
        <v>200</v>
      </c>
      <c r="D132" s="23">
        <f>Data!D98</f>
        <v>200</v>
      </c>
      <c r="E132" s="23" t="str">
        <f>Data!E98</f>
        <v/>
      </c>
      <c r="F132" s="33" t="str">
        <f>Data!F98</f>
        <v/>
      </c>
      <c r="G132" s="37">
        <f>Data!G98</f>
        <v>200</v>
      </c>
      <c r="H132" s="41">
        <f>Data!H98</f>
        <v>200</v>
      </c>
      <c r="I132" s="23">
        <f>Data!I98</f>
        <v>82.43</v>
      </c>
      <c r="J132" s="23">
        <f>Data!J98</f>
        <v>185.6</v>
      </c>
      <c r="K132" s="23">
        <f>Data!K98</f>
        <v>1141.32</v>
      </c>
    </row>
    <row r="133" spans="1:11" x14ac:dyDescent="0.25">
      <c r="A133" s="46" t="str">
        <f>Data!A99</f>
        <v>101-52052-007</v>
      </c>
      <c r="B133" s="46" t="str">
        <f>Data!B99</f>
        <v>VOLUNTEER FIRE DEPT</v>
      </c>
      <c r="C133" s="23">
        <f>Data!C99</f>
        <v>22000</v>
      </c>
      <c r="D133" s="23">
        <f>Data!D99</f>
        <v>22000</v>
      </c>
      <c r="E133" s="23" t="str">
        <f>Data!E99</f>
        <v/>
      </c>
      <c r="F133" s="33">
        <f>Data!F99</f>
        <v>8072</v>
      </c>
      <c r="G133" s="37">
        <f>Data!G99</f>
        <v>22000</v>
      </c>
      <c r="H133" s="41">
        <f>Data!H99</f>
        <v>22000</v>
      </c>
      <c r="I133" s="23">
        <f>Data!I99</f>
        <v>14468</v>
      </c>
      <c r="J133" s="23">
        <f>Data!J99</f>
        <v>15012</v>
      </c>
      <c r="K133" s="23">
        <f>Data!K99</f>
        <v>15404</v>
      </c>
    </row>
    <row r="134" spans="1:11" s="46" customFormat="1" x14ac:dyDescent="0.25">
      <c r="A134" s="46" t="str">
        <f>Data!A100</f>
        <v>101-52053-007</v>
      </c>
      <c r="B134" s="46" t="str">
        <f>Data!B100</f>
        <v>RETIREMENT - VOL FIR</v>
      </c>
      <c r="C134" s="23">
        <f>Data!C100</f>
        <v>10000</v>
      </c>
      <c r="D134" s="23">
        <f>Data!D100</f>
        <v>11700</v>
      </c>
      <c r="E134" s="23" t="str">
        <f>Data!E100</f>
        <v/>
      </c>
      <c r="F134" s="33">
        <f>Data!F100</f>
        <v>4470</v>
      </c>
      <c r="G134" s="37">
        <f>Data!G100</f>
        <v>10000</v>
      </c>
      <c r="H134" s="41">
        <f>Data!H100</f>
        <v>10000</v>
      </c>
      <c r="I134" s="23">
        <f>Data!I100</f>
        <v>8796</v>
      </c>
      <c r="J134" s="23">
        <f>Data!J100</f>
        <v>8580</v>
      </c>
      <c r="K134" s="23">
        <f>Data!K100</f>
        <v>9070.32</v>
      </c>
    </row>
    <row r="135" spans="1:11" s="46" customFormat="1" x14ac:dyDescent="0.25">
      <c r="A135" s="46" t="str">
        <f>Data!A101</f>
        <v>101-52100-007</v>
      </c>
      <c r="B135" s="46" t="str">
        <f>Data!B101</f>
        <v>CHEMICALS - GENERAL</v>
      </c>
      <c r="C135" s="23">
        <f>Data!C101</f>
        <v>2500</v>
      </c>
      <c r="D135" s="23">
        <f>Data!D101</f>
        <v>2500</v>
      </c>
      <c r="E135" s="23" t="str">
        <f>Data!E101</f>
        <v/>
      </c>
      <c r="F135" s="33">
        <f>Data!F101</f>
        <v>2176.9699999999998</v>
      </c>
      <c r="G135" s="37">
        <f>Data!G101</f>
        <v>2500</v>
      </c>
      <c r="H135" s="41">
        <f>Data!H101</f>
        <v>2500</v>
      </c>
      <c r="I135" s="23">
        <f>Data!I101</f>
        <v>1450</v>
      </c>
      <c r="J135" s="23">
        <f>Data!J101</f>
        <v>1500</v>
      </c>
      <c r="K135" s="23">
        <f>Data!K101</f>
        <v>220</v>
      </c>
    </row>
    <row r="136" spans="1:11" x14ac:dyDescent="0.25">
      <c r="A136" s="46" t="str">
        <f>Data!A102</f>
        <v>101-52200-007</v>
      </c>
      <c r="B136" s="46" t="str">
        <f>Data!B102</f>
        <v>FUEL - GASOLINE</v>
      </c>
      <c r="C136" s="23">
        <f>Data!C102</f>
        <v>20000</v>
      </c>
      <c r="D136" s="23">
        <f>Data!D102</f>
        <v>20000</v>
      </c>
      <c r="E136" s="23" t="str">
        <f>Data!E102</f>
        <v/>
      </c>
      <c r="F136" s="33">
        <f>Data!F102</f>
        <v>6436.2</v>
      </c>
      <c r="G136" s="37">
        <f>Data!G102</f>
        <v>15000</v>
      </c>
      <c r="H136" s="41">
        <f>Data!H102</f>
        <v>15000</v>
      </c>
      <c r="I136" s="23">
        <f>Data!I102</f>
        <v>9026.75</v>
      </c>
      <c r="J136" s="23">
        <f>Data!J102</f>
        <v>6056.05</v>
      </c>
      <c r="K136" s="23">
        <f>Data!K102</f>
        <v>6529.53</v>
      </c>
    </row>
    <row r="137" spans="1:11" x14ac:dyDescent="0.25">
      <c r="A137" s="46" t="str">
        <f>Data!A103</f>
        <v>101-52205-007</v>
      </c>
      <c r="B137" s="46" t="str">
        <f>Data!B103</f>
        <v>FUEL - DIESEL</v>
      </c>
      <c r="C137" s="23" t="str">
        <f>Data!C103</f>
        <v/>
      </c>
      <c r="D137" s="23" t="str">
        <f>Data!D103</f>
        <v/>
      </c>
      <c r="E137" s="23" t="str">
        <f>Data!E103</f>
        <v/>
      </c>
      <c r="F137" s="33">
        <f>Data!F103</f>
        <v>925.38</v>
      </c>
      <c r="G137" s="37" t="str">
        <f>Data!G103</f>
        <v/>
      </c>
      <c r="H137" s="41" t="str">
        <f>Data!H103</f>
        <v/>
      </c>
      <c r="I137" s="23" t="str">
        <f>Data!I103</f>
        <v/>
      </c>
      <c r="J137" s="23" t="str">
        <f>Data!J103</f>
        <v/>
      </c>
      <c r="K137" s="23" t="str">
        <f>Data!K103</f>
        <v/>
      </c>
    </row>
    <row r="138" spans="1:11" s="46" customFormat="1" x14ac:dyDescent="0.25">
      <c r="A138" s="46" t="str">
        <f>Data!A104</f>
        <v>101-52400-007</v>
      </c>
      <c r="B138" s="46" t="str">
        <f>Data!B104</f>
        <v>CLEANING/SANITATION</v>
      </c>
      <c r="C138" s="23">
        <f>Data!C104</f>
        <v>750</v>
      </c>
      <c r="D138" s="23">
        <f>Data!D104</f>
        <v>500</v>
      </c>
      <c r="E138" s="23" t="str">
        <f>Data!E104</f>
        <v/>
      </c>
      <c r="F138" s="33">
        <f>Data!F104</f>
        <v>205.62</v>
      </c>
      <c r="G138" s="37">
        <f>Data!G104</f>
        <v>750</v>
      </c>
      <c r="H138" s="41">
        <f>Data!H104</f>
        <v>750</v>
      </c>
      <c r="I138" s="23">
        <f>Data!I104</f>
        <v>238.48</v>
      </c>
      <c r="J138" s="23">
        <f>Data!J104</f>
        <v>509.49</v>
      </c>
      <c r="K138" s="23">
        <f>Data!K104</f>
        <v>196.09</v>
      </c>
    </row>
    <row r="139" spans="1:11" x14ac:dyDescent="0.25">
      <c r="A139" s="46" t="str">
        <f>Data!A105</f>
        <v>101-52500-007</v>
      </c>
      <c r="B139" s="46" t="str">
        <f>Data!B105</f>
        <v>CLOTHING SUPPLIES</v>
      </c>
      <c r="C139" s="23">
        <f>Data!C105</f>
        <v>22500</v>
      </c>
      <c r="D139" s="23">
        <f>Data!D105</f>
        <v>22500</v>
      </c>
      <c r="E139" s="23" t="str">
        <f>Data!E105</f>
        <v/>
      </c>
      <c r="F139" s="33">
        <f>Data!F105</f>
        <v>1695.31</v>
      </c>
      <c r="G139" s="37">
        <f>Data!G105</f>
        <v>13500</v>
      </c>
      <c r="H139" s="41">
        <f>Data!H105</f>
        <v>13500</v>
      </c>
      <c r="I139" s="23">
        <f>Data!I105</f>
        <v>11404.71</v>
      </c>
      <c r="J139" s="23">
        <f>Data!J105</f>
        <v>2897.63</v>
      </c>
      <c r="K139" s="23">
        <f>Data!K105</f>
        <v>3593.81</v>
      </c>
    </row>
    <row r="140" spans="1:11" x14ac:dyDescent="0.25">
      <c r="B140" s="22" t="s">
        <v>112</v>
      </c>
      <c r="C140" s="24">
        <f>SUM(C132:C139)</f>
        <v>77950</v>
      </c>
      <c r="D140" s="24">
        <f t="shared" ref="D140:K140" si="12">SUM(D132:D139)</f>
        <v>79400</v>
      </c>
      <c r="E140" s="24">
        <f t="shared" si="12"/>
        <v>0</v>
      </c>
      <c r="F140" s="34">
        <f t="shared" si="12"/>
        <v>23981.48</v>
      </c>
      <c r="G140" s="38">
        <f t="shared" si="12"/>
        <v>63950</v>
      </c>
      <c r="H140" s="42">
        <f t="shared" si="12"/>
        <v>63950</v>
      </c>
      <c r="I140" s="24">
        <f t="shared" si="12"/>
        <v>45466.37</v>
      </c>
      <c r="J140" s="24">
        <f t="shared" si="12"/>
        <v>34740.769999999997</v>
      </c>
      <c r="K140" s="24">
        <f t="shared" si="12"/>
        <v>36155.07</v>
      </c>
    </row>
    <row r="141" spans="1:11" x14ac:dyDescent="0.25">
      <c r="K141" s="60"/>
    </row>
    <row r="142" spans="1:11" s="46" customFormat="1" x14ac:dyDescent="0.25">
      <c r="A142" s="46" t="str">
        <f>Data!A106</f>
        <v>101-53045-007</v>
      </c>
      <c r="B142" s="46" t="str">
        <f>Data!B106</f>
        <v>GENERATOR FEES &amp; MAI</v>
      </c>
      <c r="C142" s="23">
        <f>Data!C106</f>
        <v>6000</v>
      </c>
      <c r="D142" s="23">
        <f>Data!D106</f>
        <v>6000</v>
      </c>
      <c r="E142" s="23" t="str">
        <f>Data!E106</f>
        <v/>
      </c>
      <c r="F142" s="33">
        <f>Data!F106</f>
        <v>2626.99</v>
      </c>
      <c r="G142" s="37">
        <f>Data!G106</f>
        <v>6000</v>
      </c>
      <c r="H142" s="41">
        <f>Data!H106</f>
        <v>6000</v>
      </c>
      <c r="I142" s="23">
        <f>Data!I106</f>
        <v>3823.18</v>
      </c>
      <c r="J142" s="23">
        <f>Data!J106</f>
        <v>5610.49</v>
      </c>
      <c r="K142" s="23">
        <f>Data!K106</f>
        <v>4192.5200000000004</v>
      </c>
    </row>
    <row r="143" spans="1:11" x14ac:dyDescent="0.25">
      <c r="A143" s="46" t="str">
        <f>Data!A107</f>
        <v>101-53050-007</v>
      </c>
      <c r="B143" s="46" t="str">
        <f>Data!B107</f>
        <v>PROFESSIONAL SERVICE</v>
      </c>
      <c r="C143" s="23">
        <f>Data!C107</f>
        <v>400</v>
      </c>
      <c r="D143" s="23">
        <f>Data!D107</f>
        <v>400</v>
      </c>
      <c r="E143" s="23" t="str">
        <f>Data!E107</f>
        <v/>
      </c>
      <c r="F143" s="33">
        <f>Data!F107</f>
        <v>360</v>
      </c>
      <c r="G143" s="37">
        <f>Data!G107</f>
        <v>400</v>
      </c>
      <c r="H143" s="41">
        <f>Data!H107</f>
        <v>400</v>
      </c>
      <c r="I143" s="23">
        <f>Data!I107</f>
        <v>249</v>
      </c>
      <c r="J143" s="23">
        <f>Data!J107</f>
        <v>270</v>
      </c>
      <c r="K143" s="23">
        <f>Data!K107</f>
        <v>206.6</v>
      </c>
    </row>
    <row r="144" spans="1:11" x14ac:dyDescent="0.25">
      <c r="A144" s="46" t="str">
        <f>Data!A108</f>
        <v>101-53200-007</v>
      </c>
      <c r="B144" s="46" t="str">
        <f>Data!B108</f>
        <v>COMMUNICATIONS - TEL</v>
      </c>
      <c r="C144" s="23">
        <f>Data!C108</f>
        <v>2000</v>
      </c>
      <c r="D144" s="23">
        <f>Data!D108</f>
        <v>2000</v>
      </c>
      <c r="E144" s="23" t="str">
        <f>Data!E108</f>
        <v/>
      </c>
      <c r="F144" s="33">
        <f>Data!F108</f>
        <v>758.59</v>
      </c>
      <c r="G144" s="37">
        <f>Data!G108</f>
        <v>2000</v>
      </c>
      <c r="H144" s="41">
        <f>Data!H108</f>
        <v>2000</v>
      </c>
      <c r="I144" s="23">
        <f>Data!I108</f>
        <v>1702.21</v>
      </c>
      <c r="J144" s="23">
        <f>Data!J108</f>
        <v>1631.24</v>
      </c>
      <c r="K144" s="23">
        <f>Data!K108</f>
        <v>2068.48</v>
      </c>
    </row>
    <row r="145" spans="1:11" s="46" customFormat="1" x14ac:dyDescent="0.25">
      <c r="A145" s="46" t="str">
        <f>Data!A109</f>
        <v>101-53210-007</v>
      </c>
      <c r="B145" s="46" t="str">
        <f>Data!B109</f>
        <v>COMMUNICATIONS - RAD</v>
      </c>
      <c r="C145" s="23">
        <f>Data!C109</f>
        <v>11000</v>
      </c>
      <c r="D145" s="23">
        <f>Data!D109</f>
        <v>11000</v>
      </c>
      <c r="E145" s="23" t="str">
        <f>Data!E109</f>
        <v/>
      </c>
      <c r="F145" s="33">
        <f>Data!F109</f>
        <v>6143.23</v>
      </c>
      <c r="G145" s="37">
        <f>Data!G109</f>
        <v>11000</v>
      </c>
      <c r="H145" s="41">
        <f>Data!H109</f>
        <v>9500</v>
      </c>
      <c r="I145" s="23">
        <f>Data!I109</f>
        <v>9577.41</v>
      </c>
      <c r="J145" s="23">
        <f>Data!J109</f>
        <v>3671.49</v>
      </c>
      <c r="K145" s="23">
        <f>Data!K109</f>
        <v>4500.05</v>
      </c>
    </row>
    <row r="146" spans="1:11" x14ac:dyDescent="0.25">
      <c r="A146" s="46" t="str">
        <f>Data!A110</f>
        <v>101-53230-007</v>
      </c>
      <c r="B146" s="46" t="str">
        <f>Data!B110</f>
        <v>UTILITIES-GAS/ELECTR</v>
      </c>
      <c r="C146" s="23">
        <f>Data!C110</f>
        <v>6000</v>
      </c>
      <c r="D146" s="23">
        <f>Data!D110</f>
        <v>6000</v>
      </c>
      <c r="E146" s="23" t="str">
        <f>Data!E110</f>
        <v/>
      </c>
      <c r="F146" s="33">
        <f>Data!F110</f>
        <v>4387.28</v>
      </c>
      <c r="G146" s="37">
        <f>Data!G110</f>
        <v>6000</v>
      </c>
      <c r="H146" s="41">
        <f>Data!H110</f>
        <v>6000</v>
      </c>
      <c r="I146" s="23">
        <f>Data!I110</f>
        <v>6492.45</v>
      </c>
      <c r="J146" s="23">
        <f>Data!J110</f>
        <v>4221.4799999999996</v>
      </c>
      <c r="K146" s="23">
        <f>Data!K110</f>
        <v>4928.54</v>
      </c>
    </row>
    <row r="147" spans="1:11" x14ac:dyDescent="0.25">
      <c r="A147" s="46" t="str">
        <f>Data!A111</f>
        <v>101-53300-007</v>
      </c>
      <c r="B147" s="46" t="str">
        <f>Data!B111</f>
        <v>SCHOOLS/CONVENTION/T</v>
      </c>
      <c r="C147" s="23">
        <f>Data!C111</f>
        <v>5000</v>
      </c>
      <c r="D147" s="23">
        <f>Data!D111</f>
        <v>5000</v>
      </c>
      <c r="E147" s="23" t="str">
        <f>Data!E111</f>
        <v/>
      </c>
      <c r="F147" s="33">
        <f>Data!F111</f>
        <v>66.39</v>
      </c>
      <c r="G147" s="37">
        <f>Data!G111</f>
        <v>5000</v>
      </c>
      <c r="H147" s="41">
        <f>Data!H111</f>
        <v>3000</v>
      </c>
      <c r="I147" s="23">
        <f>Data!I111</f>
        <v>-642.52</v>
      </c>
      <c r="J147" s="23">
        <f>Data!J111</f>
        <v>970.03</v>
      </c>
      <c r="K147" s="23">
        <f>Data!K111</f>
        <v>3568.2</v>
      </c>
    </row>
    <row r="148" spans="1:11" x14ac:dyDescent="0.25">
      <c r="A148" s="46" t="str">
        <f>Data!A112</f>
        <v>101-53310-007</v>
      </c>
      <c r="B148" s="46" t="str">
        <f>Data!B112</f>
        <v>FREIGHT</v>
      </c>
      <c r="C148" s="23">
        <f>Data!C112</f>
        <v>200</v>
      </c>
      <c r="D148" s="23">
        <f>Data!D112</f>
        <v>200</v>
      </c>
      <c r="E148" s="23" t="str">
        <f>Data!E112</f>
        <v/>
      </c>
      <c r="F148" s="33">
        <f>Data!F112</f>
        <v>109.02</v>
      </c>
      <c r="G148" s="37">
        <f>Data!G112</f>
        <v>200</v>
      </c>
      <c r="H148" s="41">
        <f>Data!H112</f>
        <v>200</v>
      </c>
      <c r="I148" s="23">
        <f>Data!I112</f>
        <v>46.78</v>
      </c>
      <c r="J148" s="23">
        <f>Data!J112</f>
        <v>85.88</v>
      </c>
      <c r="K148" s="23">
        <f>Data!K112</f>
        <v>48.73</v>
      </c>
    </row>
    <row r="149" spans="1:11" x14ac:dyDescent="0.25">
      <c r="A149" s="46" t="str">
        <f>Data!A113</f>
        <v>101-53335-007</v>
      </c>
      <c r="B149" s="46" t="str">
        <f>Data!B113</f>
        <v>COPY MACHINE MAINTEN</v>
      </c>
      <c r="C149" s="23">
        <f>Data!C113</f>
        <v>1800</v>
      </c>
      <c r="D149" s="23">
        <f>Data!D113</f>
        <v>1800</v>
      </c>
      <c r="E149" s="23" t="str">
        <f>Data!E113</f>
        <v/>
      </c>
      <c r="F149" s="33">
        <f>Data!F113</f>
        <v>1032.22</v>
      </c>
      <c r="G149" s="37">
        <f>Data!G113</f>
        <v>1800</v>
      </c>
      <c r="H149" s="41">
        <f>Data!H113</f>
        <v>1800</v>
      </c>
      <c r="I149" s="23">
        <f>Data!I113</f>
        <v>703.16</v>
      </c>
      <c r="J149" s="23">
        <f>Data!J113</f>
        <v>758.16</v>
      </c>
      <c r="K149" s="23">
        <f>Data!K113</f>
        <v>766.92</v>
      </c>
    </row>
    <row r="150" spans="1:11" x14ac:dyDescent="0.25">
      <c r="A150" s="46" t="str">
        <f>Data!A114</f>
        <v>101-53340-007</v>
      </c>
      <c r="B150" s="46" t="str">
        <f>Data!B114</f>
        <v>INSURANCE - LIABILIT</v>
      </c>
      <c r="C150" s="23">
        <f>Data!C114</f>
        <v>2705</v>
      </c>
      <c r="D150" s="23">
        <f>Data!D114</f>
        <v>2705</v>
      </c>
      <c r="E150" s="23" t="str">
        <f>Data!E114</f>
        <v/>
      </c>
      <c r="F150" s="33" t="str">
        <f>Data!F114</f>
        <v/>
      </c>
      <c r="G150" s="37">
        <f>Data!G114</f>
        <v>2705</v>
      </c>
      <c r="H150" s="41">
        <f>Data!H114</f>
        <v>2705</v>
      </c>
      <c r="I150" s="23">
        <f>Data!I114</f>
        <v>2638</v>
      </c>
      <c r="J150" s="23">
        <f>Data!J114</f>
        <v>2607</v>
      </c>
      <c r="K150" s="23">
        <f>Data!K114</f>
        <v>2476.86</v>
      </c>
    </row>
    <row r="151" spans="1:11" x14ac:dyDescent="0.25">
      <c r="A151" s="46" t="str">
        <f>Data!A115</f>
        <v>101-53500-007</v>
      </c>
      <c r="B151" s="46" t="str">
        <f>Data!B115</f>
        <v>DUES &amp; SUBSCRIPTIONS</v>
      </c>
      <c r="C151" s="23">
        <f>Data!C115</f>
        <v>4600</v>
      </c>
      <c r="D151" s="23">
        <f>Data!D115</f>
        <v>4600</v>
      </c>
      <c r="E151" s="23" t="str">
        <f>Data!E115</f>
        <v/>
      </c>
      <c r="F151" s="33">
        <f>Data!F115</f>
        <v>3149.31</v>
      </c>
      <c r="G151" s="37">
        <f>Data!G115</f>
        <v>4600</v>
      </c>
      <c r="H151" s="41">
        <f>Data!H115</f>
        <v>4600</v>
      </c>
      <c r="I151" s="23">
        <f>Data!I115</f>
        <v>3272.87</v>
      </c>
      <c r="J151" s="23">
        <f>Data!J115</f>
        <v>3996.52</v>
      </c>
      <c r="K151" s="23">
        <f>Data!K115</f>
        <v>3245.37</v>
      </c>
    </row>
    <row r="152" spans="1:11" s="46" customFormat="1" x14ac:dyDescent="0.25">
      <c r="A152" s="46" t="str">
        <f>Data!A116</f>
        <v>101-53555-007</v>
      </c>
      <c r="B152" s="46" t="str">
        <f>Data!B116</f>
        <v>EQUIPMENT LEASES &amp; R</v>
      </c>
      <c r="C152" s="23">
        <f>Data!C116</f>
        <v>2100</v>
      </c>
      <c r="D152" s="23">
        <f>Data!D116</f>
        <v>2100</v>
      </c>
      <c r="E152" s="23" t="str">
        <f>Data!E116</f>
        <v/>
      </c>
      <c r="F152" s="33" t="str">
        <f>Data!F116</f>
        <v/>
      </c>
      <c r="G152" s="37" t="str">
        <f>Data!G116</f>
        <v/>
      </c>
      <c r="H152" s="41" t="str">
        <f>Data!H116</f>
        <v/>
      </c>
      <c r="I152" s="23" t="str">
        <f>Data!I116</f>
        <v/>
      </c>
      <c r="J152" s="23" t="str">
        <f>Data!J116</f>
        <v/>
      </c>
      <c r="K152" s="23" t="str">
        <f>Data!K116</f>
        <v/>
      </c>
    </row>
    <row r="153" spans="1:11" s="46" customFormat="1" x14ac:dyDescent="0.25">
      <c r="A153" s="46" t="str">
        <f>Data!A117</f>
        <v>101-53605-007</v>
      </c>
      <c r="B153" s="46" t="str">
        <f>Data!B117</f>
        <v>PYROTECHNICS</v>
      </c>
      <c r="C153" s="23">
        <f>Data!C117</f>
        <v>6000</v>
      </c>
      <c r="D153" s="23">
        <f>Data!D117</f>
        <v>6000</v>
      </c>
      <c r="E153" s="23" t="str">
        <f>Data!E117</f>
        <v/>
      </c>
      <c r="F153" s="33" t="str">
        <f>Data!F117</f>
        <v/>
      </c>
      <c r="G153" s="37">
        <f>Data!G117</f>
        <v>5000</v>
      </c>
      <c r="H153" s="41">
        <f>Data!H117</f>
        <v>5200</v>
      </c>
      <c r="I153" s="23">
        <f>Data!I117</f>
        <v>874.69</v>
      </c>
      <c r="J153" s="23">
        <f>Data!J117</f>
        <v>4950</v>
      </c>
      <c r="K153" s="23">
        <f>Data!K117</f>
        <v>4950</v>
      </c>
    </row>
    <row r="154" spans="1:11" s="46" customFormat="1" x14ac:dyDescent="0.25">
      <c r="A154" s="46" t="str">
        <f>Data!A118</f>
        <v>101-53613-007</v>
      </c>
      <c r="B154" s="46" t="str">
        <f>Data!B118</f>
        <v>AIR QUALITY</v>
      </c>
      <c r="C154" s="23">
        <f>Data!C118</f>
        <v>600</v>
      </c>
      <c r="D154" s="23">
        <f>Data!D118</f>
        <v>600</v>
      </c>
      <c r="E154" s="23" t="str">
        <f>Data!E118</f>
        <v/>
      </c>
      <c r="F154" s="33">
        <f>Data!F118</f>
        <v>21.16</v>
      </c>
      <c r="G154" s="37">
        <f>Data!G118</f>
        <v>600</v>
      </c>
      <c r="H154" s="41">
        <f>Data!H118</f>
        <v>600</v>
      </c>
      <c r="I154" s="23">
        <f>Data!I118</f>
        <v>445.9</v>
      </c>
      <c r="J154" s="23">
        <f>Data!J118</f>
        <v>570</v>
      </c>
      <c r="K154" s="23">
        <f>Data!K118</f>
        <v>547.80999999999995</v>
      </c>
    </row>
    <row r="155" spans="1:11" s="46" customFormat="1" x14ac:dyDescent="0.25">
      <c r="A155" s="46" t="str">
        <f>Data!A119</f>
        <v>101-53615-007</v>
      </c>
      <c r="B155" s="46" t="str">
        <f>Data!B119</f>
        <v>ETCOG</v>
      </c>
      <c r="C155" s="23">
        <f>Data!C119</f>
        <v>3200</v>
      </c>
      <c r="D155" s="23">
        <f>Data!D119</f>
        <v>3200</v>
      </c>
      <c r="E155" s="23" t="str">
        <f>Data!E119</f>
        <v/>
      </c>
      <c r="F155" s="33">
        <f>Data!F119</f>
        <v>3023.3</v>
      </c>
      <c r="G155" s="37">
        <f>Data!G119</f>
        <v>3200</v>
      </c>
      <c r="H155" s="41">
        <f>Data!H119</f>
        <v>3200</v>
      </c>
      <c r="I155" s="23">
        <f>Data!I119</f>
        <v>1023.3</v>
      </c>
      <c r="J155" s="23">
        <f>Data!J119</f>
        <v>3023.3</v>
      </c>
      <c r="K155" s="23">
        <f>Data!K119</f>
        <v>3014.2</v>
      </c>
    </row>
    <row r="156" spans="1:11" s="46" customFormat="1" x14ac:dyDescent="0.25">
      <c r="A156" s="46" t="str">
        <f>Data!A120</f>
        <v>101-53655-007</v>
      </c>
      <c r="B156" s="46" t="str">
        <f>Data!B120</f>
        <v>RADIO TOWER CONSTRUC</v>
      </c>
      <c r="C156" s="23">
        <f>Data!C120</f>
        <v>296473</v>
      </c>
      <c r="D156" s="23">
        <f>Data!D120</f>
        <v>118364</v>
      </c>
      <c r="E156" s="23" t="str">
        <f>Data!E120</f>
        <v/>
      </c>
      <c r="F156" s="33">
        <f>Data!F120</f>
        <v>178109.24</v>
      </c>
      <c r="G156" s="37">
        <f>Data!G120</f>
        <v>296473</v>
      </c>
      <c r="H156" s="41">
        <f>Data!H120</f>
        <v>296473</v>
      </c>
      <c r="I156" s="23" t="str">
        <f>Data!I120</f>
        <v/>
      </c>
      <c r="J156" s="23" t="str">
        <f>Data!J120</f>
        <v/>
      </c>
      <c r="K156" s="23" t="str">
        <f>Data!K120</f>
        <v/>
      </c>
    </row>
    <row r="157" spans="1:11" x14ac:dyDescent="0.25">
      <c r="A157" s="46" t="str">
        <f>Data!A121</f>
        <v>101-53756-007</v>
      </c>
      <c r="B157" s="46" t="str">
        <f>Data!B121</f>
        <v>MEREDITH GRANT EXPEN</v>
      </c>
      <c r="C157" s="23" t="str">
        <f>Data!C121</f>
        <v/>
      </c>
      <c r="D157" s="23" t="str">
        <f>Data!D121</f>
        <v/>
      </c>
      <c r="E157" s="23" t="str">
        <f>Data!E121</f>
        <v/>
      </c>
      <c r="F157" s="33" t="str">
        <f>Data!F121</f>
        <v/>
      </c>
      <c r="G157" s="37" t="str">
        <f>Data!G121</f>
        <v/>
      </c>
      <c r="H157" s="41" t="str">
        <f>Data!H121</f>
        <v/>
      </c>
      <c r="I157" s="23" t="str">
        <f>Data!I121</f>
        <v/>
      </c>
      <c r="J157" s="23">
        <f>Data!J121</f>
        <v>59721</v>
      </c>
      <c r="K157" s="23">
        <f>Data!K121</f>
        <v>88735.73</v>
      </c>
    </row>
    <row r="158" spans="1:11" x14ac:dyDescent="0.25">
      <c r="A158" s="46" t="str">
        <f>Data!A122</f>
        <v>101-53820-007</v>
      </c>
      <c r="B158" s="46" t="str">
        <f>Data!B122</f>
        <v>PROPERTY TAX EXPENSE</v>
      </c>
      <c r="C158" s="23" t="str">
        <f>Data!C122</f>
        <v/>
      </c>
      <c r="D158" s="23" t="str">
        <f>Data!D122</f>
        <v/>
      </c>
      <c r="E158" s="23" t="str">
        <f>Data!E122</f>
        <v/>
      </c>
      <c r="F158" s="33" t="str">
        <f>Data!F122</f>
        <v/>
      </c>
      <c r="G158" s="37" t="str">
        <f>Data!G122</f>
        <v/>
      </c>
      <c r="H158" s="41" t="str">
        <f>Data!H122</f>
        <v/>
      </c>
      <c r="I158" s="23" t="str">
        <f>Data!I122</f>
        <v/>
      </c>
      <c r="J158" s="23">
        <f>Data!J122</f>
        <v>3848.48</v>
      </c>
      <c r="K158" s="23">
        <f>Data!K122</f>
        <v>4354.2299999999996</v>
      </c>
    </row>
    <row r="159" spans="1:11" x14ac:dyDescent="0.25">
      <c r="B159" s="22" t="s">
        <v>113</v>
      </c>
      <c r="C159" s="24">
        <f>SUM(C142:C158)</f>
        <v>348078</v>
      </c>
      <c r="D159" s="24">
        <f t="shared" ref="D159:K159" si="13">SUM(D142:D158)</f>
        <v>169969</v>
      </c>
      <c r="E159" s="24">
        <f t="shared" si="13"/>
        <v>0</v>
      </c>
      <c r="F159" s="34">
        <f t="shared" si="13"/>
        <v>199786.72999999998</v>
      </c>
      <c r="G159" s="38">
        <f t="shared" si="13"/>
        <v>344978</v>
      </c>
      <c r="H159" s="42">
        <f t="shared" si="13"/>
        <v>341678</v>
      </c>
      <c r="I159" s="24">
        <f t="shared" si="13"/>
        <v>30206.429999999997</v>
      </c>
      <c r="J159" s="24">
        <f t="shared" si="13"/>
        <v>95935.069999999992</v>
      </c>
      <c r="K159" s="24">
        <f t="shared" si="13"/>
        <v>127604.23999999999</v>
      </c>
    </row>
    <row r="160" spans="1:11" x14ac:dyDescent="0.25">
      <c r="K160" s="60"/>
    </row>
    <row r="161" spans="1:11" s="46" customFormat="1" x14ac:dyDescent="0.25">
      <c r="A161" s="46" t="str">
        <f>Data!A123</f>
        <v>101-54050-007</v>
      </c>
      <c r="B161" s="46" t="str">
        <f>Data!B123</f>
        <v>BUILDING REPAIR</v>
      </c>
      <c r="C161" s="23">
        <f>Data!C123</f>
        <v>6500</v>
      </c>
      <c r="D161" s="23">
        <f>Data!D123</f>
        <v>6500</v>
      </c>
      <c r="E161" s="23" t="str">
        <f>Data!E123</f>
        <v/>
      </c>
      <c r="F161" s="33">
        <f>Data!F123</f>
        <v>5779.74</v>
      </c>
      <c r="G161" s="37">
        <f>Data!G123</f>
        <v>13000</v>
      </c>
      <c r="H161" s="41">
        <f>Data!H123</f>
        <v>6000</v>
      </c>
      <c r="I161" s="23">
        <f>Data!I123</f>
        <v>4417.32</v>
      </c>
      <c r="J161" s="23">
        <f>Data!J123</f>
        <v>5271.6</v>
      </c>
      <c r="K161" s="23">
        <f>Data!K123</f>
        <v>2831.2</v>
      </c>
    </row>
    <row r="162" spans="1:11" s="46" customFormat="1" x14ac:dyDescent="0.25">
      <c r="A162" s="46" t="str">
        <f>Data!A124</f>
        <v>101-55020-007</v>
      </c>
      <c r="B162" s="46" t="str">
        <f>Data!B124</f>
        <v>MACHINERY &amp; TOOL REP</v>
      </c>
      <c r="C162" s="23">
        <f>Data!C124</f>
        <v>400</v>
      </c>
      <c r="D162" s="23">
        <f>Data!D124</f>
        <v>400</v>
      </c>
      <c r="E162" s="23" t="str">
        <f>Data!E124</f>
        <v/>
      </c>
      <c r="F162" s="33">
        <f>Data!F124</f>
        <v>20.52</v>
      </c>
      <c r="G162" s="37">
        <f>Data!G124</f>
        <v>400</v>
      </c>
      <c r="H162" s="41">
        <f>Data!H124</f>
        <v>300</v>
      </c>
      <c r="I162" s="23">
        <f>Data!I124</f>
        <v>505.78</v>
      </c>
      <c r="J162" s="23">
        <f>Data!J124</f>
        <v>185.94</v>
      </c>
      <c r="K162" s="23">
        <f>Data!K124</f>
        <v>70.599999999999994</v>
      </c>
    </row>
    <row r="163" spans="1:11" s="46" customFormat="1" x14ac:dyDescent="0.25">
      <c r="A163" s="46" t="str">
        <f>Data!A125</f>
        <v>101-55030-007</v>
      </c>
      <c r="B163" s="46" t="str">
        <f>Data!B125</f>
        <v>INSTRUMENT &amp; APPARAT</v>
      </c>
      <c r="C163" s="23">
        <f>Data!C125</f>
        <v>6000</v>
      </c>
      <c r="D163" s="23">
        <f>Data!D125</f>
        <v>6000</v>
      </c>
      <c r="E163" s="23" t="str">
        <f>Data!E125</f>
        <v/>
      </c>
      <c r="F163" s="33" t="str">
        <f>Data!F125</f>
        <v/>
      </c>
      <c r="G163" s="37" t="str">
        <f>Data!G125</f>
        <v/>
      </c>
      <c r="H163" s="41" t="str">
        <f>Data!H125</f>
        <v/>
      </c>
      <c r="I163" s="23" t="str">
        <f>Data!I125</f>
        <v/>
      </c>
      <c r="J163" s="23" t="str">
        <f>Data!J125</f>
        <v/>
      </c>
      <c r="K163" s="23" t="str">
        <f>Data!K125</f>
        <v/>
      </c>
    </row>
    <row r="164" spans="1:11" s="46" customFormat="1" x14ac:dyDescent="0.25">
      <c r="A164" s="46" t="str">
        <f>Data!A126</f>
        <v>101-55040-007</v>
      </c>
      <c r="B164" s="46" t="str">
        <f>Data!B126</f>
        <v>AUTO/TRUCK REPAIR</v>
      </c>
      <c r="C164" s="23">
        <f>Data!C126</f>
        <v>40000</v>
      </c>
      <c r="D164" s="23">
        <f>Data!D126</f>
        <v>40000</v>
      </c>
      <c r="E164" s="23" t="str">
        <f>Data!E126</f>
        <v/>
      </c>
      <c r="F164" s="33">
        <f>Data!F126</f>
        <v>29812.45</v>
      </c>
      <c r="G164" s="37">
        <f>Data!G126</f>
        <v>40000</v>
      </c>
      <c r="H164" s="41">
        <f>Data!H126</f>
        <v>40000</v>
      </c>
      <c r="I164" s="23">
        <f>Data!I126</f>
        <v>42639.56</v>
      </c>
      <c r="J164" s="23">
        <f>Data!J126</f>
        <v>34364.6</v>
      </c>
      <c r="K164" s="23">
        <f>Data!K126</f>
        <v>21758.73</v>
      </c>
    </row>
    <row r="165" spans="1:11" x14ac:dyDescent="0.25">
      <c r="A165" s="46" t="str">
        <f>Data!A127</f>
        <v>101-55300-007</v>
      </c>
      <c r="B165" s="46" t="str">
        <f>Data!B127</f>
        <v>MINOR TOOLS &amp; EQUIPM</v>
      </c>
      <c r="C165" s="23">
        <f>Data!C127</f>
        <v>2000</v>
      </c>
      <c r="D165" s="23">
        <f>Data!D127</f>
        <v>2000</v>
      </c>
      <c r="E165" s="23" t="str">
        <f>Data!E127</f>
        <v/>
      </c>
      <c r="F165" s="33">
        <f>Data!F127</f>
        <v>2448.13</v>
      </c>
      <c r="G165" s="37">
        <f>Data!G127</f>
        <v>7000</v>
      </c>
      <c r="H165" s="41">
        <f>Data!H127</f>
        <v>6000</v>
      </c>
      <c r="I165" s="23">
        <f>Data!I127</f>
        <v>7673.92</v>
      </c>
      <c r="J165" s="23">
        <f>Data!J127</f>
        <v>32367.23</v>
      </c>
      <c r="K165" s="23">
        <f>Data!K127</f>
        <v>15526.56</v>
      </c>
    </row>
    <row r="166" spans="1:11" s="46" customFormat="1" x14ac:dyDescent="0.25">
      <c r="B166" s="22" t="s">
        <v>1001</v>
      </c>
      <c r="C166" s="24">
        <f t="shared" ref="C166:K166" si="14">SUM(C161:C165)</f>
        <v>54900</v>
      </c>
      <c r="D166" s="24">
        <f t="shared" si="14"/>
        <v>54900</v>
      </c>
      <c r="E166" s="24">
        <f t="shared" si="14"/>
        <v>0</v>
      </c>
      <c r="F166" s="34">
        <f t="shared" si="14"/>
        <v>38060.839999999997</v>
      </c>
      <c r="G166" s="38">
        <f t="shared" si="14"/>
        <v>60400</v>
      </c>
      <c r="H166" s="42">
        <f t="shared" si="14"/>
        <v>52300</v>
      </c>
      <c r="I166" s="24">
        <f t="shared" si="14"/>
        <v>55236.579999999994</v>
      </c>
      <c r="J166" s="24">
        <f t="shared" si="14"/>
        <v>72189.37</v>
      </c>
      <c r="K166" s="24">
        <f t="shared" si="14"/>
        <v>40187.089999999997</v>
      </c>
    </row>
    <row r="167" spans="1:11" s="46" customFormat="1" x14ac:dyDescent="0.25">
      <c r="C167" s="23"/>
      <c r="D167" s="23"/>
      <c r="E167" s="23"/>
      <c r="F167" s="33"/>
      <c r="G167" s="37"/>
      <c r="H167" s="41"/>
      <c r="I167" s="23"/>
      <c r="J167" s="23"/>
      <c r="K167" s="60"/>
    </row>
    <row r="168" spans="1:11" s="46" customFormat="1" x14ac:dyDescent="0.25">
      <c r="A168" s="46" t="str">
        <f>Data!A128</f>
        <v>101-56505-007</v>
      </c>
      <c r="B168" s="46" t="str">
        <f>Data!B128</f>
        <v>EQUIPMENT</v>
      </c>
      <c r="C168" s="23">
        <f>Data!C128</f>
        <v>15000</v>
      </c>
      <c r="D168" s="23">
        <f>Data!D128</f>
        <v>15000</v>
      </c>
      <c r="E168" s="23" t="str">
        <f>Data!E128</f>
        <v/>
      </c>
      <c r="F168" s="33">
        <f>Data!F128</f>
        <v>9427.66</v>
      </c>
      <c r="G168" s="37">
        <f>Data!G128</f>
        <v>8000</v>
      </c>
      <c r="H168" s="41">
        <f>Data!H128</f>
        <v>9500</v>
      </c>
      <c r="I168" s="23">
        <f>Data!I128</f>
        <v>7567.9</v>
      </c>
      <c r="J168" s="23">
        <f>Data!J128</f>
        <v>5029</v>
      </c>
      <c r="K168" s="23">
        <f>Data!K128</f>
        <v>4556.2</v>
      </c>
    </row>
    <row r="169" spans="1:11" s="46" customFormat="1" x14ac:dyDescent="0.25">
      <c r="A169" s="46" t="str">
        <f>Data!A129</f>
        <v>101-56550-007</v>
      </c>
      <c r="B169" s="46" t="str">
        <f>Data!B129</f>
        <v>COMPUTER EQUIPMENT</v>
      </c>
      <c r="C169" s="23">
        <f>Data!C129</f>
        <v>1000</v>
      </c>
      <c r="D169" s="23">
        <f>Data!D129</f>
        <v>1000</v>
      </c>
      <c r="E169" s="23" t="str">
        <f>Data!E129</f>
        <v/>
      </c>
      <c r="F169" s="33" t="str">
        <f>Data!F129</f>
        <v/>
      </c>
      <c r="G169" s="37">
        <f>Data!G129</f>
        <v>1000</v>
      </c>
      <c r="H169" s="41">
        <f>Data!H129</f>
        <v>1000</v>
      </c>
      <c r="I169" s="23">
        <f>Data!I129</f>
        <v>639.4</v>
      </c>
      <c r="J169" s="23">
        <f>Data!J129</f>
        <v>445.64</v>
      </c>
      <c r="K169" s="23">
        <f>Data!K129</f>
        <v>4503</v>
      </c>
    </row>
    <row r="170" spans="1:11" s="46" customFormat="1" x14ac:dyDescent="0.25">
      <c r="A170" s="46" t="str">
        <f>Data!A130</f>
        <v>101-56700-007</v>
      </c>
      <c r="B170" s="46" t="str">
        <f>Data!B130</f>
        <v>VEHICLES PURCHASE</v>
      </c>
      <c r="C170" s="23" t="str">
        <f>Data!C130</f>
        <v/>
      </c>
      <c r="D170" s="23" t="str">
        <f>Data!D130</f>
        <v/>
      </c>
      <c r="E170" s="23" t="str">
        <f>Data!E130</f>
        <v/>
      </c>
      <c r="F170" s="33" t="str">
        <f>Data!F130</f>
        <v/>
      </c>
      <c r="G170" s="37" t="str">
        <f>Data!G130</f>
        <v/>
      </c>
      <c r="H170" s="41" t="str">
        <f>Data!H130</f>
        <v/>
      </c>
      <c r="I170" s="23" t="str">
        <f>Data!I130</f>
        <v/>
      </c>
      <c r="J170" s="23">
        <f>Data!J130</f>
        <v>6227.98</v>
      </c>
      <c r="K170" s="23" t="str">
        <f>Data!K130</f>
        <v/>
      </c>
    </row>
    <row r="171" spans="1:11" s="22" customFormat="1" x14ac:dyDescent="0.25">
      <c r="B171" s="22" t="s">
        <v>108</v>
      </c>
      <c r="C171" s="24">
        <f>SUM(C168:C170)</f>
        <v>16000</v>
      </c>
      <c r="D171" s="24">
        <f t="shared" ref="D171:K171" si="15">SUM(D168:D170)</f>
        <v>16000</v>
      </c>
      <c r="E171" s="24">
        <f t="shared" si="15"/>
        <v>0</v>
      </c>
      <c r="F171" s="34">
        <f t="shared" si="15"/>
        <v>9427.66</v>
      </c>
      <c r="G171" s="38">
        <f t="shared" si="15"/>
        <v>9000</v>
      </c>
      <c r="H171" s="42">
        <f t="shared" si="15"/>
        <v>10500</v>
      </c>
      <c r="I171" s="24">
        <f t="shared" si="15"/>
        <v>8207.2999999999993</v>
      </c>
      <c r="J171" s="24">
        <f t="shared" si="15"/>
        <v>11702.619999999999</v>
      </c>
      <c r="K171" s="24">
        <f t="shared" si="15"/>
        <v>9059.2000000000007</v>
      </c>
    </row>
    <row r="172" spans="1:11" s="46" customFormat="1" x14ac:dyDescent="0.25">
      <c r="C172" s="23"/>
      <c r="D172" s="23"/>
      <c r="E172" s="23"/>
      <c r="F172" s="33"/>
      <c r="G172" s="37"/>
      <c r="H172" s="41"/>
      <c r="I172" s="23"/>
      <c r="J172" s="23"/>
      <c r="K172" s="23"/>
    </row>
    <row r="173" spans="1:11" s="46" customFormat="1" x14ac:dyDescent="0.25">
      <c r="A173" s="46" t="str">
        <f>Data!A131</f>
        <v>101-57800-007</v>
      </c>
      <c r="B173" s="46" t="str">
        <f>Data!B131</f>
        <v>CAPITAL LEASE - PRIN</v>
      </c>
      <c r="C173" s="23">
        <f>Data!C131</f>
        <v>10921.58</v>
      </c>
      <c r="D173" s="23">
        <f>Data!D131</f>
        <v>10921.58</v>
      </c>
      <c r="E173" s="23" t="str">
        <f>Data!E131</f>
        <v/>
      </c>
      <c r="F173" s="33">
        <f>Data!F131</f>
        <v>24035.26</v>
      </c>
      <c r="G173" s="37">
        <f>Data!G131</f>
        <v>29480.3</v>
      </c>
      <c r="H173" s="41">
        <f>Data!H131</f>
        <v>29480.3</v>
      </c>
      <c r="I173" s="23">
        <f>Data!I131</f>
        <v>18430.169999999998</v>
      </c>
      <c r="J173" s="23">
        <f>Data!J131</f>
        <v>41690.639999999999</v>
      </c>
      <c r="K173" s="23">
        <f>Data!K131</f>
        <v>39933.5</v>
      </c>
    </row>
    <row r="174" spans="1:11" x14ac:dyDescent="0.25">
      <c r="A174" s="46" t="str">
        <f>Data!A132</f>
        <v>101-57810-007</v>
      </c>
      <c r="B174" s="46" t="str">
        <f>Data!B132</f>
        <v>CAPITAL LEASE - INTE</v>
      </c>
      <c r="C174" s="23">
        <f>Data!C132</f>
        <v>2102.61</v>
      </c>
      <c r="D174" s="23">
        <f>Data!D132</f>
        <v>2102.61</v>
      </c>
      <c r="E174" s="23" t="str">
        <f>Data!E132</f>
        <v/>
      </c>
      <c r="F174" s="33">
        <f>Data!F132</f>
        <v>3177.46</v>
      </c>
      <c r="G174" s="37">
        <f>Data!G132</f>
        <v>3429.22</v>
      </c>
      <c r="H174" s="41">
        <f>Data!H132</f>
        <v>3429.22</v>
      </c>
      <c r="I174" s="23">
        <f>Data!I132</f>
        <v>3251.73</v>
      </c>
      <c r="J174" s="23">
        <f>Data!J132</f>
        <v>2791.81</v>
      </c>
      <c r="K174" s="23">
        <f>Data!K132</f>
        <v>4548.95</v>
      </c>
    </row>
    <row r="175" spans="1:11" x14ac:dyDescent="0.25">
      <c r="A175" s="46"/>
      <c r="B175" s="22" t="s">
        <v>1029</v>
      </c>
      <c r="C175" s="24">
        <f>SUM(C173:C174)</f>
        <v>13024.19</v>
      </c>
      <c r="D175" s="24">
        <f t="shared" ref="D175:K175" si="16">SUM(D173:D174)</f>
        <v>13024.19</v>
      </c>
      <c r="E175" s="24">
        <f t="shared" si="16"/>
        <v>0</v>
      </c>
      <c r="F175" s="34">
        <f t="shared" si="16"/>
        <v>27212.719999999998</v>
      </c>
      <c r="G175" s="38">
        <f t="shared" si="16"/>
        <v>32909.519999999997</v>
      </c>
      <c r="H175" s="42">
        <f t="shared" si="16"/>
        <v>32909.519999999997</v>
      </c>
      <c r="I175" s="24">
        <f t="shared" si="16"/>
        <v>21681.899999999998</v>
      </c>
      <c r="J175" s="24">
        <f t="shared" si="16"/>
        <v>44482.45</v>
      </c>
      <c r="K175" s="24">
        <f t="shared" si="16"/>
        <v>44482.45</v>
      </c>
    </row>
    <row r="176" spans="1:11" x14ac:dyDescent="0.25">
      <c r="K176" s="60"/>
    </row>
    <row r="177" spans="1:11" x14ac:dyDescent="0.25">
      <c r="B177" s="22" t="s">
        <v>114</v>
      </c>
      <c r="C177" s="24">
        <f>C130+C140+C159+C166+C175+C171</f>
        <v>845043.19</v>
      </c>
      <c r="D177" s="24">
        <f t="shared" ref="D177:K177" si="17">D130+D140+D159+D166+D175+D171</f>
        <v>752681.19</v>
      </c>
      <c r="E177" s="24">
        <f t="shared" si="17"/>
        <v>0</v>
      </c>
      <c r="F177" s="34">
        <f t="shared" si="17"/>
        <v>499005.79</v>
      </c>
      <c r="G177" s="38">
        <f t="shared" si="17"/>
        <v>836788.52</v>
      </c>
      <c r="H177" s="42">
        <f t="shared" si="17"/>
        <v>819963.52</v>
      </c>
      <c r="I177" s="24">
        <f t="shared" si="17"/>
        <v>477748.67</v>
      </c>
      <c r="J177" s="24">
        <f t="shared" si="17"/>
        <v>568265.79</v>
      </c>
      <c r="K177" s="24">
        <f t="shared" si="17"/>
        <v>557522.43999999994</v>
      </c>
    </row>
    <row r="178" spans="1:11" x14ac:dyDescent="0.25">
      <c r="K178" s="60"/>
    </row>
    <row r="179" spans="1:11" x14ac:dyDescent="0.25">
      <c r="B179" s="22" t="s">
        <v>115</v>
      </c>
    </row>
    <row r="180" spans="1:11" x14ac:dyDescent="0.25">
      <c r="K180" s="60"/>
    </row>
    <row r="181" spans="1:11" x14ac:dyDescent="0.25">
      <c r="A181" s="46" t="str">
        <f>Data!A133</f>
        <v>101-51001-008</v>
      </c>
      <c r="B181" s="46" t="str">
        <f>Data!B133</f>
        <v>SALARIES &amp; WAGES SUP</v>
      </c>
      <c r="C181" s="23">
        <f>Data!C133</f>
        <v>27746</v>
      </c>
      <c r="D181" s="23" t="str">
        <f>Data!D133</f>
        <v/>
      </c>
      <c r="E181" s="23" t="str">
        <f>Data!E133</f>
        <v/>
      </c>
      <c r="F181" s="33">
        <f>Data!F133</f>
        <v>32873.919999999998</v>
      </c>
      <c r="G181" s="37">
        <f>Data!G133</f>
        <v>33113</v>
      </c>
      <c r="H181" s="41">
        <f>Data!H133</f>
        <v>26425</v>
      </c>
      <c r="I181" s="23">
        <f>Data!I133</f>
        <v>26207.52</v>
      </c>
      <c r="J181" s="23">
        <f>Data!J133</f>
        <v>25340.76</v>
      </c>
      <c r="K181" s="23">
        <f>Data!K133</f>
        <v>23506.560000000001</v>
      </c>
    </row>
    <row r="182" spans="1:11" x14ac:dyDescent="0.25">
      <c r="A182" s="46" t="str">
        <f>Data!A134</f>
        <v>101-51010-008</v>
      </c>
      <c r="B182" s="46" t="str">
        <f>Data!B134</f>
        <v>SALARIES &amp; WAGES LAB</v>
      </c>
      <c r="C182" s="23">
        <f>Data!C134</f>
        <v>278608</v>
      </c>
      <c r="D182" s="23">
        <f>Data!D134</f>
        <v>278608</v>
      </c>
      <c r="E182" s="23" t="str">
        <f>Data!E134</f>
        <v/>
      </c>
      <c r="F182" s="33">
        <f>Data!F134</f>
        <v>151562.46</v>
      </c>
      <c r="G182" s="37">
        <f>Data!G134</f>
        <v>246507</v>
      </c>
      <c r="H182" s="41">
        <f>Data!H134</f>
        <v>266376</v>
      </c>
      <c r="I182" s="23">
        <f>Data!I134</f>
        <v>221031.26</v>
      </c>
      <c r="J182" s="23">
        <f>Data!J134</f>
        <v>262444.93</v>
      </c>
      <c r="K182" s="23">
        <f>Data!K134</f>
        <v>246154.28</v>
      </c>
    </row>
    <row r="183" spans="1:11" s="46" customFormat="1" x14ac:dyDescent="0.25">
      <c r="A183" s="46" t="str">
        <f>Data!A135</f>
        <v>101-51020-008</v>
      </c>
      <c r="B183" s="46" t="str">
        <f>Data!B135</f>
        <v>OVERTIME</v>
      </c>
      <c r="C183" s="23">
        <f>Data!C135</f>
        <v>9177</v>
      </c>
      <c r="D183" s="23">
        <f>Data!D135</f>
        <v>9177</v>
      </c>
      <c r="E183" s="23" t="str">
        <f>Data!E135</f>
        <v/>
      </c>
      <c r="F183" s="33">
        <f>Data!F135</f>
        <v>39</v>
      </c>
      <c r="G183" s="37">
        <f>Data!G135</f>
        <v>9177</v>
      </c>
      <c r="H183" s="41">
        <f>Data!H135</f>
        <v>9177</v>
      </c>
      <c r="I183" s="23">
        <f>Data!I135</f>
        <v>429.97</v>
      </c>
      <c r="J183" s="23">
        <f>Data!J135</f>
        <v>1738.61</v>
      </c>
      <c r="K183" s="23">
        <f>Data!K135</f>
        <v>1585.01</v>
      </c>
    </row>
    <row r="184" spans="1:11" s="46" customFormat="1" x14ac:dyDescent="0.25">
      <c r="A184" s="46" t="str">
        <f>Data!A136</f>
        <v>101-51030-008</v>
      </c>
      <c r="B184" s="46" t="str">
        <f>Data!B136</f>
        <v>LONGEVITY</v>
      </c>
      <c r="C184" s="23">
        <f>Data!C136</f>
        <v>3640</v>
      </c>
      <c r="D184" s="23">
        <f>Data!D136</f>
        <v>3598</v>
      </c>
      <c r="E184" s="23" t="str">
        <f>Data!E136</f>
        <v/>
      </c>
      <c r="F184" s="33">
        <f>Data!F136</f>
        <v>3122</v>
      </c>
      <c r="G184" s="37">
        <f>Data!G136</f>
        <v>3577</v>
      </c>
      <c r="H184" s="41">
        <f>Data!H136</f>
        <v>3122</v>
      </c>
      <c r="I184" s="23">
        <f>Data!I136</f>
        <v>2157.1999999999998</v>
      </c>
      <c r="J184" s="23">
        <f>Data!J136</f>
        <v>1889.6</v>
      </c>
      <c r="K184" s="23">
        <f>Data!K136</f>
        <v>2012.4</v>
      </c>
    </row>
    <row r="185" spans="1:11" x14ac:dyDescent="0.25">
      <c r="A185" s="46" t="str">
        <f>Data!A137</f>
        <v>101-51100-008</v>
      </c>
      <c r="B185" s="46" t="str">
        <f>Data!B137</f>
        <v>CONTRIBUTIONS TO TRM</v>
      </c>
      <c r="C185" s="23">
        <f>Data!C137</f>
        <v>30597</v>
      </c>
      <c r="D185" s="23">
        <f>Data!D137</f>
        <v>28742</v>
      </c>
      <c r="E185" s="23" t="str">
        <f>Data!E137</f>
        <v/>
      </c>
      <c r="F185" s="33">
        <f>Data!F137</f>
        <v>19286.82</v>
      </c>
      <c r="G185" s="37">
        <f>Data!G137</f>
        <v>29530</v>
      </c>
      <c r="H185" s="41">
        <f>Data!H137</f>
        <v>29069</v>
      </c>
      <c r="I185" s="23">
        <f>Data!I137</f>
        <v>24813.07</v>
      </c>
      <c r="J185" s="23">
        <f>Data!J137</f>
        <v>13285.36</v>
      </c>
      <c r="K185" s="23">
        <f>Data!K137</f>
        <v>11788.17</v>
      </c>
    </row>
    <row r="186" spans="1:11" x14ac:dyDescent="0.25">
      <c r="A186" s="46" t="str">
        <f>Data!A138</f>
        <v>101-51110-008</v>
      </c>
      <c r="B186" s="46" t="str">
        <f>Data!B138</f>
        <v>FICA EXPENSE</v>
      </c>
      <c r="C186" s="23">
        <f>Data!C138</f>
        <v>18813</v>
      </c>
      <c r="D186" s="23">
        <f>Data!D138</f>
        <v>17090</v>
      </c>
      <c r="E186" s="23" t="str">
        <f>Data!E138</f>
        <v/>
      </c>
      <c r="F186" s="33">
        <f>Data!F138</f>
        <v>11355.86</v>
      </c>
      <c r="G186" s="37">
        <f>Data!G138</f>
        <v>16652</v>
      </c>
      <c r="H186" s="41">
        <f>Data!H138</f>
        <v>17925</v>
      </c>
      <c r="I186" s="23">
        <f>Data!I138</f>
        <v>14743.9</v>
      </c>
      <c r="J186" s="23">
        <f>Data!J138</f>
        <v>17015.64</v>
      </c>
      <c r="K186" s="23">
        <f>Data!K138</f>
        <v>15712.34</v>
      </c>
    </row>
    <row r="187" spans="1:11" s="46" customFormat="1" x14ac:dyDescent="0.25">
      <c r="A187" s="46" t="str">
        <f>Data!A139</f>
        <v>101-51115-008</v>
      </c>
      <c r="B187" s="46" t="str">
        <f>Data!B139</f>
        <v>MEDICARE EXPENSE</v>
      </c>
      <c r="C187" s="23">
        <f>Data!C139</f>
        <v>4398</v>
      </c>
      <c r="D187" s="23">
        <f>Data!D139</f>
        <v>3995</v>
      </c>
      <c r="E187" s="23" t="str">
        <f>Data!E139</f>
        <v/>
      </c>
      <c r="F187" s="33">
        <f>Data!F139</f>
        <v>2655.77</v>
      </c>
      <c r="G187" s="37">
        <f>Data!G139</f>
        <v>3894</v>
      </c>
      <c r="H187" s="41">
        <f>Data!H139</f>
        <v>4189</v>
      </c>
      <c r="I187" s="23">
        <f>Data!I139</f>
        <v>3448.18</v>
      </c>
      <c r="J187" s="23">
        <f>Data!J139</f>
        <v>3979.69</v>
      </c>
      <c r="K187" s="23">
        <f>Data!K139</f>
        <v>3674.48</v>
      </c>
    </row>
    <row r="188" spans="1:11" s="46" customFormat="1" x14ac:dyDescent="0.25">
      <c r="A188" s="46" t="str">
        <f>Data!A140</f>
        <v>101-51120-008</v>
      </c>
      <c r="B188" s="46" t="str">
        <f>Data!B140</f>
        <v>AUTO ALLOWANCE</v>
      </c>
      <c r="C188" s="23" t="str">
        <f>Data!C140</f>
        <v/>
      </c>
      <c r="D188" s="23" t="str">
        <f>Data!D140</f>
        <v/>
      </c>
      <c r="E188" s="23" t="str">
        <f>Data!E140</f>
        <v/>
      </c>
      <c r="F188" s="33" t="str">
        <f>Data!F140</f>
        <v/>
      </c>
      <c r="G188" s="37" t="str">
        <f>Data!G140</f>
        <v/>
      </c>
      <c r="H188" s="41" t="str">
        <f>Data!H140</f>
        <v/>
      </c>
      <c r="I188" s="23" t="str">
        <f>Data!I140</f>
        <v/>
      </c>
      <c r="J188" s="23">
        <f>Data!J140</f>
        <v>150</v>
      </c>
      <c r="K188" s="23">
        <f>Data!K140</f>
        <v>1800</v>
      </c>
    </row>
    <row r="189" spans="1:11" x14ac:dyDescent="0.25">
      <c r="A189" s="46" t="str">
        <f>Data!A141</f>
        <v>101-51150-008</v>
      </c>
      <c r="B189" s="46" t="str">
        <f>Data!B141</f>
        <v>UNEMPLOYMENT TAX EXP</v>
      </c>
      <c r="C189" s="23">
        <f>Data!C141</f>
        <v>2412</v>
      </c>
      <c r="D189" s="23">
        <f>Data!D141</f>
        <v>2324</v>
      </c>
      <c r="E189" s="23" t="str">
        <f>Data!E141</f>
        <v/>
      </c>
      <c r="F189" s="33">
        <f>Data!F141</f>
        <v>456.73</v>
      </c>
      <c r="G189" s="37">
        <f>Data!G141</f>
        <v>1865</v>
      </c>
      <c r="H189" s="41">
        <f>Data!H141</f>
        <v>2412</v>
      </c>
      <c r="I189" s="23">
        <f>Data!I141</f>
        <v>1856.42</v>
      </c>
      <c r="J189" s="23">
        <f>Data!J141</f>
        <v>1215.94</v>
      </c>
      <c r="K189" s="23">
        <f>Data!K141</f>
        <v>81.64</v>
      </c>
    </row>
    <row r="190" spans="1:11" x14ac:dyDescent="0.25">
      <c r="A190" s="46" t="str">
        <f>Data!A142</f>
        <v>101-51210-008</v>
      </c>
      <c r="B190" s="46" t="str">
        <f>Data!B142</f>
        <v>INSURANCE - MEDICAL</v>
      </c>
      <c r="C190" s="23">
        <f>Data!C142</f>
        <v>66477</v>
      </c>
      <c r="D190" s="23">
        <f>Data!D142</f>
        <v>60798</v>
      </c>
      <c r="E190" s="23" t="str">
        <f>Data!E142</f>
        <v/>
      </c>
      <c r="F190" s="33">
        <f>Data!F142</f>
        <v>32768.46</v>
      </c>
      <c r="G190" s="37">
        <f>Data!G142</f>
        <v>82666</v>
      </c>
      <c r="H190" s="41">
        <f>Data!H142</f>
        <v>60454</v>
      </c>
      <c r="I190" s="23">
        <f>Data!I142</f>
        <v>51685.440000000002</v>
      </c>
      <c r="J190" s="23">
        <f>Data!J142</f>
        <v>55040.72</v>
      </c>
      <c r="K190" s="23">
        <f>Data!K142</f>
        <v>88168.68</v>
      </c>
    </row>
    <row r="191" spans="1:11" s="46" customFormat="1" x14ac:dyDescent="0.25">
      <c r="A191" s="46" t="str">
        <f>Data!A143</f>
        <v>101-51220-008</v>
      </c>
      <c r="B191" s="46" t="str">
        <f>Data!B143</f>
        <v>INSURANCE - WORKERS</v>
      </c>
      <c r="C191" s="23">
        <f>Data!C143</f>
        <v>16541</v>
      </c>
      <c r="D191" s="23">
        <f>Data!D143</f>
        <v>15706</v>
      </c>
      <c r="E191" s="23" t="str">
        <f>Data!E143</f>
        <v/>
      </c>
      <c r="F191" s="33">
        <f>Data!F143</f>
        <v>14333</v>
      </c>
      <c r="G191" s="37">
        <f>Data!G143</f>
        <v>14333</v>
      </c>
      <c r="H191" s="41">
        <f>Data!H143</f>
        <v>14333</v>
      </c>
      <c r="I191" s="23">
        <f>Data!I143</f>
        <v>15283</v>
      </c>
      <c r="J191" s="23">
        <f>Data!J143</f>
        <v>16308</v>
      </c>
      <c r="K191" s="23" t="str">
        <f>Data!K143</f>
        <v/>
      </c>
    </row>
    <row r="192" spans="1:11" x14ac:dyDescent="0.25">
      <c r="A192" s="46" t="str">
        <f>Data!A144</f>
        <v>101-51225-008</v>
      </c>
      <c r="B192" s="46" t="str">
        <f>Data!B144</f>
        <v>TELEMEDICINE EXPENSE</v>
      </c>
      <c r="C192" s="23">
        <f>Data!C144</f>
        <v>662</v>
      </c>
      <c r="D192" s="23">
        <f>Data!D144</f>
        <v>630</v>
      </c>
      <c r="E192" s="23" t="str">
        <f>Data!E144</f>
        <v/>
      </c>
      <c r="F192" s="33">
        <f>Data!F144</f>
        <v>657</v>
      </c>
      <c r="G192" s="37">
        <f>Data!G144</f>
        <v>657</v>
      </c>
      <c r="H192" s="41">
        <f>Data!H144</f>
        <v>657</v>
      </c>
      <c r="I192" s="23">
        <f>Data!I144</f>
        <v>630</v>
      </c>
      <c r="J192" s="23">
        <f>Data!J144</f>
        <v>948.1</v>
      </c>
      <c r="K192" s="23" t="str">
        <f>Data!K144</f>
        <v/>
      </c>
    </row>
    <row r="193" spans="1:11" x14ac:dyDescent="0.25">
      <c r="A193" s="46" t="str">
        <f>Data!A145</f>
        <v>101-51235-008</v>
      </c>
      <c r="B193" s="46" t="str">
        <f>Data!B145</f>
        <v>HEALTH SAVINGS PLAN</v>
      </c>
      <c r="C193" s="23">
        <f>Data!C145</f>
        <v>7350</v>
      </c>
      <c r="D193" s="23" t="str">
        <f>Data!D145</f>
        <v/>
      </c>
      <c r="E193" s="23" t="str">
        <f>Data!E145</f>
        <v/>
      </c>
      <c r="F193" s="33">
        <f>Data!F145</f>
        <v>3567.86</v>
      </c>
      <c r="G193" s="37">
        <f>Data!G145</f>
        <v>7300</v>
      </c>
      <c r="H193" s="41">
        <f>Data!H145</f>
        <v>7350</v>
      </c>
      <c r="I193" s="23">
        <f>Data!I145</f>
        <v>13057.91</v>
      </c>
      <c r="J193" s="23">
        <f>Data!J145</f>
        <v>8299.99</v>
      </c>
      <c r="K193" s="23" t="str">
        <f>Data!K145</f>
        <v/>
      </c>
    </row>
    <row r="194" spans="1:11" x14ac:dyDescent="0.25">
      <c r="B194" s="25" t="s">
        <v>106</v>
      </c>
      <c r="C194" s="26">
        <f t="shared" ref="C194:K194" si="18">SUM(C181:C193)</f>
        <v>466421</v>
      </c>
      <c r="D194" s="26">
        <f t="shared" si="18"/>
        <v>420668</v>
      </c>
      <c r="E194" s="26">
        <f t="shared" si="18"/>
        <v>0</v>
      </c>
      <c r="F194" s="34">
        <f t="shared" si="18"/>
        <v>272678.88</v>
      </c>
      <c r="G194" s="38">
        <f t="shared" si="18"/>
        <v>449271</v>
      </c>
      <c r="H194" s="42">
        <f t="shared" si="18"/>
        <v>441489</v>
      </c>
      <c r="I194" s="26">
        <f t="shared" si="18"/>
        <v>375343.87</v>
      </c>
      <c r="J194" s="26">
        <f t="shared" si="18"/>
        <v>407657.33999999997</v>
      </c>
      <c r="K194" s="26">
        <f t="shared" si="18"/>
        <v>394483.56000000006</v>
      </c>
    </row>
    <row r="195" spans="1:11" x14ac:dyDescent="0.25">
      <c r="K195" s="60"/>
    </row>
    <row r="196" spans="1:11" s="46" customFormat="1" x14ac:dyDescent="0.25">
      <c r="A196" s="46" t="str">
        <f>Data!A146</f>
        <v>101-52050-008</v>
      </c>
      <c r="B196" s="46" t="str">
        <f>Data!B146</f>
        <v>OFFICE SUPPLIES</v>
      </c>
      <c r="C196" s="23">
        <f>Data!C146</f>
        <v>200</v>
      </c>
      <c r="D196" s="23">
        <f>Data!D146</f>
        <v>200</v>
      </c>
      <c r="E196" s="23" t="str">
        <f>Data!E146</f>
        <v/>
      </c>
      <c r="F196" s="33">
        <f>Data!F146</f>
        <v>50.97</v>
      </c>
      <c r="G196" s="37">
        <f>Data!G146</f>
        <v>200</v>
      </c>
      <c r="H196" s="41">
        <f>Data!H146</f>
        <v>200</v>
      </c>
      <c r="I196" s="23">
        <f>Data!I146</f>
        <v>73.56</v>
      </c>
      <c r="J196" s="23">
        <f>Data!J146</f>
        <v>53</v>
      </c>
      <c r="K196" s="23" t="str">
        <f>Data!K146</f>
        <v/>
      </c>
    </row>
    <row r="197" spans="1:11" x14ac:dyDescent="0.25">
      <c r="A197" s="46" t="str">
        <f>Data!A147</f>
        <v>101-52100-008</v>
      </c>
      <c r="B197" s="46" t="str">
        <f>Data!B147</f>
        <v>CHEMICALS - GENERAL</v>
      </c>
      <c r="C197" s="23">
        <f>Data!C147</f>
        <v>1000</v>
      </c>
      <c r="D197" s="23">
        <f>Data!D147</f>
        <v>1000</v>
      </c>
      <c r="E197" s="23" t="str">
        <f>Data!E147</f>
        <v/>
      </c>
      <c r="F197" s="33">
        <f>Data!F147</f>
        <v>299.89999999999998</v>
      </c>
      <c r="G197" s="37">
        <f>Data!G147</f>
        <v>1000</v>
      </c>
      <c r="H197" s="41">
        <f>Data!H147</f>
        <v>1000</v>
      </c>
      <c r="I197" s="23">
        <f>Data!I147</f>
        <v>206.8</v>
      </c>
      <c r="J197" s="23">
        <f>Data!J147</f>
        <v>647.59</v>
      </c>
      <c r="K197" s="23">
        <f>Data!K147</f>
        <v>822</v>
      </c>
    </row>
    <row r="198" spans="1:11" x14ac:dyDescent="0.25">
      <c r="A198" s="46" t="str">
        <f>Data!A148</f>
        <v>101-52200-008</v>
      </c>
      <c r="B198" s="46" t="str">
        <f>Data!B148</f>
        <v>FUEL - GASOLINE</v>
      </c>
      <c r="C198" s="23">
        <f>Data!C148</f>
        <v>12000</v>
      </c>
      <c r="D198" s="23">
        <f>Data!D148</f>
        <v>12000</v>
      </c>
      <c r="E198" s="23" t="str">
        <f>Data!E148</f>
        <v/>
      </c>
      <c r="F198" s="33">
        <f>Data!F148</f>
        <v>6278.07</v>
      </c>
      <c r="G198" s="37">
        <f>Data!G148</f>
        <v>7500</v>
      </c>
      <c r="H198" s="41">
        <f>Data!H148</f>
        <v>9500</v>
      </c>
      <c r="I198" s="23">
        <f>Data!I148</f>
        <v>6355.9</v>
      </c>
      <c r="J198" s="23">
        <f>Data!J148</f>
        <v>6745.44</v>
      </c>
      <c r="K198" s="23">
        <f>Data!K148</f>
        <v>15556.59</v>
      </c>
    </row>
    <row r="199" spans="1:11" x14ac:dyDescent="0.25">
      <c r="A199" s="46" t="str">
        <f>Data!A149</f>
        <v>101-52205-008</v>
      </c>
      <c r="B199" s="46" t="str">
        <f>Data!B149</f>
        <v>FUEL - DIESEL</v>
      </c>
      <c r="C199" s="23">
        <f>Data!C149</f>
        <v>16800</v>
      </c>
      <c r="D199" s="23">
        <f>Data!D149</f>
        <v>16800</v>
      </c>
      <c r="E199" s="23" t="str">
        <f>Data!E149</f>
        <v/>
      </c>
      <c r="F199" s="33">
        <f>Data!F149</f>
        <v>5964.64</v>
      </c>
      <c r="G199" s="37">
        <f>Data!G149</f>
        <v>10500</v>
      </c>
      <c r="H199" s="41">
        <f>Data!H149</f>
        <v>10500</v>
      </c>
      <c r="I199" s="23">
        <f>Data!I149</f>
        <v>10291.09</v>
      </c>
      <c r="J199" s="23">
        <f>Data!J149</f>
        <v>7457.21</v>
      </c>
      <c r="K199" s="23">
        <f>Data!K149</f>
        <v>7041.73</v>
      </c>
    </row>
    <row r="200" spans="1:11" s="46" customFormat="1" x14ac:dyDescent="0.25">
      <c r="A200" s="46" t="str">
        <f>Data!A150</f>
        <v>101-52210-008</v>
      </c>
      <c r="B200" s="46" t="str">
        <f>Data!B150</f>
        <v>AUTOMOTIVE SUPPLIES</v>
      </c>
      <c r="C200" s="23">
        <f>Data!C150</f>
        <v>2400</v>
      </c>
      <c r="D200" s="23">
        <f>Data!D150</f>
        <v>2400</v>
      </c>
      <c r="E200" s="23" t="str">
        <f>Data!E150</f>
        <v/>
      </c>
      <c r="F200" s="33">
        <f>Data!F150</f>
        <v>1424.77</v>
      </c>
      <c r="G200" s="37">
        <f>Data!G150</f>
        <v>2000</v>
      </c>
      <c r="H200" s="41">
        <f>Data!H150</f>
        <v>2100</v>
      </c>
      <c r="I200" s="23">
        <f>Data!I150</f>
        <v>1503.52</v>
      </c>
      <c r="J200" s="23">
        <f>Data!J150</f>
        <v>4327.92</v>
      </c>
      <c r="K200" s="23">
        <f>Data!K150</f>
        <v>1512.38</v>
      </c>
    </row>
    <row r="201" spans="1:11" s="46" customFormat="1" x14ac:dyDescent="0.25">
      <c r="A201" s="46" t="str">
        <f>Data!A151</f>
        <v>101-52400-008</v>
      </c>
      <c r="B201" s="46" t="str">
        <f>Data!B151</f>
        <v>CLEANING/SANITATION</v>
      </c>
      <c r="C201" s="23">
        <f>Data!C151</f>
        <v>250</v>
      </c>
      <c r="D201" s="23">
        <f>Data!D151</f>
        <v>250</v>
      </c>
      <c r="E201" s="23" t="str">
        <f>Data!E151</f>
        <v/>
      </c>
      <c r="F201" s="33">
        <f>Data!F151</f>
        <v>95.16</v>
      </c>
      <c r="G201" s="37">
        <f>Data!G151</f>
        <v>250</v>
      </c>
      <c r="H201" s="41">
        <f>Data!H151</f>
        <v>250</v>
      </c>
      <c r="I201" s="23">
        <f>Data!I151</f>
        <v>290.10000000000002</v>
      </c>
      <c r="J201" s="23">
        <f>Data!J151</f>
        <v>307.02</v>
      </c>
      <c r="K201" s="23">
        <f>Data!K151</f>
        <v>76.8</v>
      </c>
    </row>
    <row r="202" spans="1:11" x14ac:dyDescent="0.25">
      <c r="A202" s="46" t="str">
        <f>Data!A152</f>
        <v>101-52500-008</v>
      </c>
      <c r="B202" s="46" t="str">
        <f>Data!B152</f>
        <v>CLOTHING SUPPLIES</v>
      </c>
      <c r="C202" s="23">
        <f>Data!C152</f>
        <v>3700</v>
      </c>
      <c r="D202" s="23">
        <f>Data!D152</f>
        <v>3700</v>
      </c>
      <c r="E202" s="23" t="str">
        <f>Data!E152</f>
        <v/>
      </c>
      <c r="F202" s="33">
        <f>Data!F152</f>
        <v>2669.24</v>
      </c>
      <c r="G202" s="37">
        <f>Data!G152</f>
        <v>3500</v>
      </c>
      <c r="H202" s="41">
        <f>Data!H152</f>
        <v>3800</v>
      </c>
      <c r="I202" s="23">
        <f>Data!I152</f>
        <v>2919.71</v>
      </c>
      <c r="J202" s="23">
        <f>Data!J152</f>
        <v>2189.58</v>
      </c>
      <c r="K202" s="23">
        <f>Data!K152</f>
        <v>3441.75</v>
      </c>
    </row>
    <row r="203" spans="1:11" s="46" customFormat="1" x14ac:dyDescent="0.25">
      <c r="A203" s="46" t="str">
        <f>Data!A153</f>
        <v>101-52535-008</v>
      </c>
      <c r="B203" s="46" t="str">
        <f>Data!B153</f>
        <v>SHOP SUPPLIES</v>
      </c>
      <c r="C203" s="23">
        <f>Data!C153</f>
        <v>2000</v>
      </c>
      <c r="D203" s="23">
        <f>Data!D153</f>
        <v>2000</v>
      </c>
      <c r="E203" s="23" t="str">
        <f>Data!E153</f>
        <v/>
      </c>
      <c r="F203" s="33">
        <f>Data!F153</f>
        <v>1110.55</v>
      </c>
      <c r="G203" s="37">
        <f>Data!G153</f>
        <v>2000</v>
      </c>
      <c r="H203" s="41">
        <f>Data!H153</f>
        <v>2000</v>
      </c>
      <c r="I203" s="23">
        <f>Data!I153</f>
        <v>868.63</v>
      </c>
      <c r="J203" s="23">
        <f>Data!J153</f>
        <v>1152.8499999999999</v>
      </c>
      <c r="K203" s="23">
        <f>Data!K153</f>
        <v>1938.38</v>
      </c>
    </row>
    <row r="204" spans="1:11" x14ac:dyDescent="0.25">
      <c r="A204" s="46" t="str">
        <f>Data!A154</f>
        <v>101-52545-008</v>
      </c>
      <c r="B204" s="46" t="str">
        <f>Data!B154</f>
        <v>SAFETY EQUIPMENT</v>
      </c>
      <c r="C204" s="23">
        <f>Data!C154</f>
        <v>2500</v>
      </c>
      <c r="D204" s="23">
        <f>Data!D154</f>
        <v>2500</v>
      </c>
      <c r="E204" s="23" t="str">
        <f>Data!E154</f>
        <v/>
      </c>
      <c r="F204" s="33" t="str">
        <f>Data!F154</f>
        <v/>
      </c>
      <c r="G204" s="37">
        <f>Data!G154</f>
        <v>2500</v>
      </c>
      <c r="H204" s="41">
        <f>Data!H154</f>
        <v>2500</v>
      </c>
      <c r="I204" s="23">
        <f>Data!I154</f>
        <v>1100.3900000000001</v>
      </c>
      <c r="J204" s="23">
        <f>Data!J154</f>
        <v>1708.74</v>
      </c>
      <c r="K204" s="23">
        <f>Data!K154</f>
        <v>2158.42</v>
      </c>
    </row>
    <row r="205" spans="1:11" s="46" customFormat="1" x14ac:dyDescent="0.25">
      <c r="A205" s="46" t="str">
        <f>Data!A155</f>
        <v>101-52600-008</v>
      </c>
      <c r="B205" s="46" t="str">
        <f>Data!B155</f>
        <v>OPERATING SUPPLIES</v>
      </c>
      <c r="C205" s="23">
        <f>Data!C155</f>
        <v>1500</v>
      </c>
      <c r="D205" s="23">
        <f>Data!D155</f>
        <v>1500</v>
      </c>
      <c r="E205" s="23" t="str">
        <f>Data!E155</f>
        <v/>
      </c>
      <c r="F205" s="33">
        <f>Data!F155</f>
        <v>565.09</v>
      </c>
      <c r="G205" s="37">
        <f>Data!G155</f>
        <v>1500</v>
      </c>
      <c r="H205" s="41">
        <f>Data!H155</f>
        <v>1500</v>
      </c>
      <c r="I205" s="23">
        <f>Data!I155</f>
        <v>1423.55</v>
      </c>
      <c r="J205" s="23">
        <f>Data!J155</f>
        <v>1709.51</v>
      </c>
      <c r="K205" s="23">
        <f>Data!K155</f>
        <v>797.16</v>
      </c>
    </row>
    <row r="206" spans="1:11" x14ac:dyDescent="0.25">
      <c r="B206" s="25" t="s">
        <v>112</v>
      </c>
      <c r="C206" s="24">
        <f t="shared" ref="C206:K206" si="19">SUM(C196:C205)</f>
        <v>42350</v>
      </c>
      <c r="D206" s="24">
        <f t="shared" si="19"/>
        <v>42350</v>
      </c>
      <c r="E206" s="24">
        <f t="shared" si="19"/>
        <v>0</v>
      </c>
      <c r="F206" s="34">
        <f t="shared" si="19"/>
        <v>18458.39</v>
      </c>
      <c r="G206" s="38">
        <f t="shared" si="19"/>
        <v>30950</v>
      </c>
      <c r="H206" s="42">
        <f t="shared" si="19"/>
        <v>33350</v>
      </c>
      <c r="I206" s="24">
        <f t="shared" si="19"/>
        <v>25033.249999999996</v>
      </c>
      <c r="J206" s="24">
        <f t="shared" si="19"/>
        <v>26298.86</v>
      </c>
      <c r="K206" s="24">
        <f t="shared" si="19"/>
        <v>33345.210000000006</v>
      </c>
    </row>
    <row r="207" spans="1:11" x14ac:dyDescent="0.25">
      <c r="K207" s="60"/>
    </row>
    <row r="208" spans="1:11" x14ac:dyDescent="0.25">
      <c r="A208" s="46" t="str">
        <f>Data!A156</f>
        <v>101-53002-008</v>
      </c>
      <c r="B208" s="46" t="str">
        <f>Data!B156</f>
        <v>SOLID WASTE COLLECTI</v>
      </c>
      <c r="C208" s="23">
        <f>Data!C156</f>
        <v>490000</v>
      </c>
      <c r="D208" s="23">
        <f>Data!D156</f>
        <v>550000</v>
      </c>
      <c r="E208" s="23" t="str">
        <f>Data!E156</f>
        <v/>
      </c>
      <c r="F208" s="33">
        <f>Data!F156</f>
        <v>320482.23</v>
      </c>
      <c r="G208" s="37">
        <f>Data!G156</f>
        <v>490000</v>
      </c>
      <c r="H208" s="41">
        <f>Data!H156</f>
        <v>490000</v>
      </c>
      <c r="I208" s="23">
        <f>Data!I156</f>
        <v>535595.96</v>
      </c>
      <c r="J208" s="23">
        <f>Data!J156</f>
        <v>536688.76</v>
      </c>
      <c r="K208" s="23">
        <f>Data!K156</f>
        <v>519557.48</v>
      </c>
    </row>
    <row r="209" spans="1:11" s="46" customFormat="1" x14ac:dyDescent="0.25">
      <c r="A209" s="46" t="str">
        <f>Data!A157</f>
        <v>101-53015-008</v>
      </c>
      <c r="B209" s="46" t="str">
        <f>Data!B157</f>
        <v>SURVEY/EASEMENT FEE</v>
      </c>
      <c r="C209" s="23" t="str">
        <f>Data!C157</f>
        <v/>
      </c>
      <c r="D209" s="23">
        <f>Data!D157</f>
        <v>20000</v>
      </c>
      <c r="E209" s="23" t="str">
        <f>Data!E157</f>
        <v/>
      </c>
      <c r="F209" s="33" t="str">
        <f>Data!F157</f>
        <v/>
      </c>
      <c r="G209" s="37" t="str">
        <f>Data!G157</f>
        <v/>
      </c>
      <c r="H209" s="41" t="str">
        <f>Data!H157</f>
        <v/>
      </c>
      <c r="I209" s="23" t="str">
        <f>Data!I157</f>
        <v/>
      </c>
      <c r="J209" s="23" t="str">
        <f>Data!J157</f>
        <v/>
      </c>
      <c r="K209" s="23" t="str">
        <f>Data!K157</f>
        <v/>
      </c>
    </row>
    <row r="210" spans="1:11" s="46" customFormat="1" x14ac:dyDescent="0.25">
      <c r="A210" s="46" t="str">
        <f>Data!A158</f>
        <v>101-53020-008</v>
      </c>
      <c r="B210" s="46" t="str">
        <f>Data!B158</f>
        <v>ENGINEERING FEES</v>
      </c>
      <c r="C210" s="23">
        <f>Data!C158</f>
        <v>13000</v>
      </c>
      <c r="D210" s="23">
        <f>Data!D158</f>
        <v>13000</v>
      </c>
      <c r="E210" s="23" t="str">
        <f>Data!E158</f>
        <v/>
      </c>
      <c r="F210" s="33">
        <f>Data!F158</f>
        <v>3190</v>
      </c>
      <c r="G210" s="37">
        <f>Data!G158</f>
        <v>13000</v>
      </c>
      <c r="H210" s="41">
        <f>Data!H158</f>
        <v>13000</v>
      </c>
      <c r="I210" s="23" t="str">
        <f>Data!I158</f>
        <v/>
      </c>
      <c r="J210" s="23">
        <f>Data!J158</f>
        <v>2210</v>
      </c>
      <c r="K210" s="23">
        <f>Data!K158</f>
        <v>6426.58</v>
      </c>
    </row>
    <row r="211" spans="1:11" x14ac:dyDescent="0.25">
      <c r="A211" s="46" t="str">
        <f>Data!A159</f>
        <v>101-53020-008-100188</v>
      </c>
      <c r="B211" s="46" t="str">
        <f>Data!B159</f>
        <v>ENGINEERING FEES</v>
      </c>
      <c r="C211" s="23">
        <f>Data!C159</f>
        <v>62800.87</v>
      </c>
      <c r="D211" s="23">
        <f>Data!D159</f>
        <v>62800.87</v>
      </c>
      <c r="E211" s="23" t="str">
        <f>Data!E159</f>
        <v/>
      </c>
      <c r="F211" s="33">
        <f>Data!F159</f>
        <v>29036.63</v>
      </c>
      <c r="G211" s="37" t="str">
        <f>Data!G159</f>
        <v/>
      </c>
      <c r="H211" s="41" t="str">
        <f>Data!H159</f>
        <v/>
      </c>
      <c r="I211" s="23" t="str">
        <f>Data!I159</f>
        <v/>
      </c>
      <c r="J211" s="23" t="str">
        <f>Data!J159</f>
        <v/>
      </c>
      <c r="K211" s="23" t="str">
        <f>Data!K159</f>
        <v/>
      </c>
    </row>
    <row r="212" spans="1:11" s="46" customFormat="1" x14ac:dyDescent="0.25">
      <c r="A212" s="46" t="str">
        <f>Data!A160</f>
        <v>101-53033-008</v>
      </c>
      <c r="B212" s="46" t="str">
        <f>Data!B160</f>
        <v>MARKETING/ADVERTISIN</v>
      </c>
      <c r="C212" s="23">
        <f>Data!C160</f>
        <v>500</v>
      </c>
      <c r="D212" s="23">
        <f>Data!D160</f>
        <v>500</v>
      </c>
      <c r="E212" s="23" t="str">
        <f>Data!E160</f>
        <v/>
      </c>
      <c r="F212" s="33" t="str">
        <f>Data!F160</f>
        <v/>
      </c>
      <c r="G212" s="37">
        <f>Data!G160</f>
        <v>500</v>
      </c>
      <c r="H212" s="41">
        <f>Data!H160</f>
        <v>500</v>
      </c>
      <c r="I212" s="23" t="str">
        <f>Data!I160</f>
        <v/>
      </c>
      <c r="J212" s="23" t="str">
        <f>Data!J160</f>
        <v/>
      </c>
      <c r="K212" s="23" t="str">
        <f>Data!K160</f>
        <v/>
      </c>
    </row>
    <row r="213" spans="1:11" x14ac:dyDescent="0.25">
      <c r="A213" s="46" t="str">
        <f>Data!A161</f>
        <v>101-53050-008</v>
      </c>
      <c r="B213" s="46" t="str">
        <f>Data!B161</f>
        <v>PROFESSIONAL SERVICE</v>
      </c>
      <c r="C213" s="23">
        <f>Data!C161</f>
        <v>2500</v>
      </c>
      <c r="D213" s="23">
        <f>Data!D161</f>
        <v>2500</v>
      </c>
      <c r="E213" s="23" t="str">
        <f>Data!E161</f>
        <v/>
      </c>
      <c r="F213" s="33">
        <f>Data!F161</f>
        <v>277.10000000000002</v>
      </c>
      <c r="G213" s="37">
        <f>Data!G161</f>
        <v>2500</v>
      </c>
      <c r="H213" s="41">
        <f>Data!H161</f>
        <v>2500</v>
      </c>
      <c r="I213" s="23">
        <f>Data!I161</f>
        <v>90</v>
      </c>
      <c r="J213" s="23">
        <f>Data!J161</f>
        <v>162.5</v>
      </c>
      <c r="K213" s="23">
        <f>Data!K161</f>
        <v>156</v>
      </c>
    </row>
    <row r="214" spans="1:11" x14ac:dyDescent="0.25">
      <c r="A214" s="46" t="str">
        <f>Data!A162</f>
        <v>101-53070-008</v>
      </c>
      <c r="B214" s="46" t="str">
        <f>Data!B162</f>
        <v>TEMPORARY STAFFING S</v>
      </c>
      <c r="C214" s="23">
        <f>Data!C162</f>
        <v>5000</v>
      </c>
      <c r="D214" s="23">
        <f>Data!D162</f>
        <v>5000</v>
      </c>
      <c r="E214" s="23" t="str">
        <f>Data!E162</f>
        <v/>
      </c>
      <c r="F214" s="33">
        <f>Data!F162</f>
        <v>4305</v>
      </c>
      <c r="G214" s="37">
        <f>Data!G162</f>
        <v>5000</v>
      </c>
      <c r="H214" s="41">
        <f>Data!H162</f>
        <v>5000</v>
      </c>
      <c r="I214" s="23">
        <f>Data!I162</f>
        <v>27965</v>
      </c>
      <c r="J214" s="23">
        <f>Data!J162</f>
        <v>12757.5</v>
      </c>
      <c r="K214" s="23">
        <f>Data!K162</f>
        <v>17393.25</v>
      </c>
    </row>
    <row r="215" spans="1:11" x14ac:dyDescent="0.25">
      <c r="A215" s="46" t="str">
        <f>Data!A163</f>
        <v>101-53200-008</v>
      </c>
      <c r="B215" s="46" t="str">
        <f>Data!B163</f>
        <v>COMMUNICATIONS - TEL</v>
      </c>
      <c r="C215" s="23">
        <f>Data!C163</f>
        <v>3200</v>
      </c>
      <c r="D215" s="23">
        <f>Data!D163</f>
        <v>3200</v>
      </c>
      <c r="E215" s="23" t="str">
        <f>Data!E163</f>
        <v/>
      </c>
      <c r="F215" s="33">
        <f>Data!F163</f>
        <v>2304.9</v>
      </c>
      <c r="G215" s="37">
        <f>Data!G163</f>
        <v>3200</v>
      </c>
      <c r="H215" s="41">
        <f>Data!H163</f>
        <v>3200</v>
      </c>
      <c r="I215" s="23">
        <f>Data!I163</f>
        <v>4645.3599999999997</v>
      </c>
      <c r="J215" s="23">
        <f>Data!J163</f>
        <v>3320.23</v>
      </c>
      <c r="K215" s="23">
        <f>Data!K163</f>
        <v>2853.89</v>
      </c>
    </row>
    <row r="216" spans="1:11" x14ac:dyDescent="0.25">
      <c r="A216" s="46" t="str">
        <f>Data!A164</f>
        <v>101-53230-008</v>
      </c>
      <c r="B216" s="46" t="str">
        <f>Data!B164</f>
        <v>UTILITIES-GAS/ELECTR</v>
      </c>
      <c r="C216" s="23">
        <f>Data!C164</f>
        <v>65000</v>
      </c>
      <c r="D216" s="23">
        <f>Data!D164</f>
        <v>67000</v>
      </c>
      <c r="E216" s="23" t="str">
        <f>Data!E164</f>
        <v/>
      </c>
      <c r="F216" s="33">
        <f>Data!F164</f>
        <v>40100.21</v>
      </c>
      <c r="G216" s="37">
        <f>Data!G164</f>
        <v>61000</v>
      </c>
      <c r="H216" s="41">
        <f>Data!H164</f>
        <v>61000</v>
      </c>
      <c r="I216" s="23">
        <f>Data!I164</f>
        <v>67267.08</v>
      </c>
      <c r="J216" s="23">
        <f>Data!J164</f>
        <v>67733.919999999998</v>
      </c>
      <c r="K216" s="23">
        <f>Data!K164</f>
        <v>74175.39</v>
      </c>
    </row>
    <row r="217" spans="1:11" x14ac:dyDescent="0.25">
      <c r="A217" s="46" t="str">
        <f>Data!A165</f>
        <v>101-53300-008</v>
      </c>
      <c r="B217" s="46" t="str">
        <f>Data!B165</f>
        <v>SCHOOLS/CONVENTION/T</v>
      </c>
      <c r="C217" s="23">
        <f>Data!C165</f>
        <v>1000</v>
      </c>
      <c r="D217" s="23">
        <f>Data!D165</f>
        <v>1000</v>
      </c>
      <c r="E217" s="23" t="str">
        <f>Data!E165</f>
        <v/>
      </c>
      <c r="F217" s="33" t="str">
        <f>Data!F165</f>
        <v/>
      </c>
      <c r="G217" s="37">
        <f>Data!G165</f>
        <v>1000</v>
      </c>
      <c r="H217" s="41">
        <f>Data!H165</f>
        <v>1000</v>
      </c>
      <c r="I217" s="23" t="str">
        <f>Data!I165</f>
        <v/>
      </c>
      <c r="J217" s="23">
        <f>Data!J165</f>
        <v>5.89</v>
      </c>
      <c r="K217" s="23" t="str">
        <f>Data!K165</f>
        <v/>
      </c>
    </row>
    <row r="218" spans="1:11" s="46" customFormat="1" x14ac:dyDescent="0.25">
      <c r="A218" s="46" t="str">
        <f>Data!A166</f>
        <v>101-53310-008</v>
      </c>
      <c r="B218" s="46" t="str">
        <f>Data!B166</f>
        <v>FREIGHT</v>
      </c>
      <c r="C218" s="23" t="str">
        <f>Data!C166</f>
        <v/>
      </c>
      <c r="D218" s="23" t="str">
        <f>Data!D166</f>
        <v/>
      </c>
      <c r="E218" s="23" t="str">
        <f>Data!E166</f>
        <v/>
      </c>
      <c r="F218" s="33">
        <f>Data!F166</f>
        <v>431.64</v>
      </c>
      <c r="G218" s="37" t="str">
        <f>Data!G166</f>
        <v/>
      </c>
      <c r="H218" s="41" t="str">
        <f>Data!H166</f>
        <v/>
      </c>
      <c r="I218" s="23" t="str">
        <f>Data!I166</f>
        <v/>
      </c>
      <c r="J218" s="23" t="str">
        <f>Data!J166</f>
        <v/>
      </c>
      <c r="K218" s="23" t="str">
        <f>Data!K166</f>
        <v/>
      </c>
    </row>
    <row r="219" spans="1:11" s="46" customFormat="1" x14ac:dyDescent="0.25">
      <c r="A219" s="46" t="str">
        <f>Data!A167</f>
        <v>101-53335-008</v>
      </c>
      <c r="B219" s="46" t="str">
        <f>Data!B167</f>
        <v>COPY MACHINE MAINTEN</v>
      </c>
      <c r="C219" s="23">
        <f>Data!C167</f>
        <v>800</v>
      </c>
      <c r="D219" s="23">
        <f>Data!D167</f>
        <v>800</v>
      </c>
      <c r="E219" s="23" t="str">
        <f>Data!E167</f>
        <v/>
      </c>
      <c r="F219" s="33">
        <f>Data!F167</f>
        <v>226.5</v>
      </c>
      <c r="G219" s="37">
        <f>Data!G167</f>
        <v>800</v>
      </c>
      <c r="H219" s="41">
        <f>Data!H167</f>
        <v>700</v>
      </c>
      <c r="I219" s="23">
        <f>Data!I167</f>
        <v>372.3</v>
      </c>
      <c r="J219" s="23">
        <f>Data!J167</f>
        <v>494.55</v>
      </c>
      <c r="K219" s="23">
        <f>Data!K167</f>
        <v>440.97</v>
      </c>
    </row>
    <row r="220" spans="1:11" s="46" customFormat="1" x14ac:dyDescent="0.25">
      <c r="A220" s="46" t="str">
        <f>Data!A168</f>
        <v>101-53500-008</v>
      </c>
      <c r="B220" s="46" t="str">
        <f>Data!B168</f>
        <v>DUES &amp; SUBSCRIPTIONS</v>
      </c>
      <c r="C220" s="23">
        <f>Data!C168</f>
        <v>200</v>
      </c>
      <c r="D220" s="23">
        <f>Data!D168</f>
        <v>200</v>
      </c>
      <c r="E220" s="23" t="str">
        <f>Data!E168</f>
        <v/>
      </c>
      <c r="F220" s="33" t="str">
        <f>Data!F168</f>
        <v/>
      </c>
      <c r="G220" s="37">
        <f>Data!G168</f>
        <v>200</v>
      </c>
      <c r="H220" s="41">
        <f>Data!H168</f>
        <v>200</v>
      </c>
      <c r="I220" s="23" t="str">
        <f>Data!I168</f>
        <v/>
      </c>
      <c r="J220" s="23" t="str">
        <f>Data!J168</f>
        <v/>
      </c>
      <c r="K220" s="23" t="str">
        <f>Data!K168</f>
        <v/>
      </c>
    </row>
    <row r="221" spans="1:11" s="46" customFormat="1" x14ac:dyDescent="0.25">
      <c r="A221" s="46" t="str">
        <f>Data!A169</f>
        <v>101-53555-008</v>
      </c>
      <c r="B221" s="46" t="str">
        <f>Data!B169</f>
        <v>EQUIPMENT LEASES &amp; R</v>
      </c>
      <c r="C221" s="23">
        <f>Data!C169</f>
        <v>4000</v>
      </c>
      <c r="D221" s="23">
        <f>Data!D169</f>
        <v>4000</v>
      </c>
      <c r="E221" s="23" t="str">
        <f>Data!E169</f>
        <v/>
      </c>
      <c r="F221" s="33">
        <f>Data!F169</f>
        <v>340</v>
      </c>
      <c r="G221" s="37">
        <f>Data!G169</f>
        <v>4000</v>
      </c>
      <c r="H221" s="41">
        <f>Data!H169</f>
        <v>2000</v>
      </c>
      <c r="I221" s="23">
        <f>Data!I169</f>
        <v>585</v>
      </c>
      <c r="J221" s="23">
        <f>Data!J169</f>
        <v>1370</v>
      </c>
      <c r="K221" s="23">
        <f>Data!K169</f>
        <v>958.2</v>
      </c>
    </row>
    <row r="222" spans="1:11" s="46" customFormat="1" x14ac:dyDescent="0.25">
      <c r="A222" s="46" t="str">
        <f>Data!A170</f>
        <v>101-53610-008</v>
      </c>
      <c r="B222" s="46" t="str">
        <f>Data!B170</f>
        <v>CUSTODIAL SERVICES</v>
      </c>
      <c r="C222" s="23" t="str">
        <f>Data!C170</f>
        <v/>
      </c>
      <c r="D222" s="23" t="str">
        <f>Data!D170</f>
        <v/>
      </c>
      <c r="E222" s="23" t="str">
        <f>Data!E170</f>
        <v/>
      </c>
      <c r="F222" s="33" t="str">
        <f>Data!F170</f>
        <v/>
      </c>
      <c r="G222" s="37" t="str">
        <f>Data!G170</f>
        <v/>
      </c>
      <c r="H222" s="41" t="str">
        <f>Data!H170</f>
        <v/>
      </c>
      <c r="I222" s="23" t="str">
        <f>Data!I170</f>
        <v/>
      </c>
      <c r="J222" s="23" t="str">
        <f>Data!J170</f>
        <v/>
      </c>
      <c r="K222" s="23">
        <f>Data!K170</f>
        <v>2171</v>
      </c>
    </row>
    <row r="223" spans="1:11" x14ac:dyDescent="0.25">
      <c r="A223" s="46" t="str">
        <f>Data!A171</f>
        <v>101-53756-008</v>
      </c>
      <c r="B223" s="46" t="str">
        <f>Data!B171</f>
        <v>MEREDITH GRANT EXPEN</v>
      </c>
      <c r="C223" s="23" t="str">
        <f>Data!C171</f>
        <v/>
      </c>
      <c r="D223" s="23" t="str">
        <f>Data!D171</f>
        <v/>
      </c>
      <c r="E223" s="23" t="str">
        <f>Data!E171</f>
        <v/>
      </c>
      <c r="F223" s="33">
        <f>Data!F171</f>
        <v>9536.7999999999993</v>
      </c>
      <c r="G223" s="37" t="str">
        <f>Data!G171</f>
        <v/>
      </c>
      <c r="H223" s="41">
        <f>Data!H171</f>
        <v>149297</v>
      </c>
      <c r="I223" s="23" t="str">
        <f>Data!I171</f>
        <v/>
      </c>
      <c r="J223" s="23">
        <f>Data!J171</f>
        <v>194681.43</v>
      </c>
      <c r="K223" s="23" t="str">
        <f>Data!K171</f>
        <v/>
      </c>
    </row>
    <row r="224" spans="1:11" x14ac:dyDescent="0.25">
      <c r="B224" s="25" t="s">
        <v>113</v>
      </c>
      <c r="C224" s="24">
        <f t="shared" ref="C224:K224" si="20">SUM(C208:C223)</f>
        <v>648000.87</v>
      </c>
      <c r="D224" s="24">
        <f t="shared" si="20"/>
        <v>730000.87</v>
      </c>
      <c r="E224" s="24">
        <f t="shared" si="20"/>
        <v>0</v>
      </c>
      <c r="F224" s="34">
        <f t="shared" si="20"/>
        <v>410231.01</v>
      </c>
      <c r="G224" s="38">
        <f t="shared" si="20"/>
        <v>581200</v>
      </c>
      <c r="H224" s="42">
        <f t="shared" si="20"/>
        <v>728397</v>
      </c>
      <c r="I224" s="24">
        <f t="shared" si="20"/>
        <v>636520.69999999995</v>
      </c>
      <c r="J224" s="24">
        <f t="shared" si="20"/>
        <v>819424.78</v>
      </c>
      <c r="K224" s="24">
        <f t="shared" si="20"/>
        <v>624132.75999999989</v>
      </c>
    </row>
    <row r="225" spans="1:11" x14ac:dyDescent="0.25">
      <c r="K225" s="60"/>
    </row>
    <row r="226" spans="1:11" s="46" customFormat="1" x14ac:dyDescent="0.25">
      <c r="A226" s="46" t="str">
        <f>Data!A172</f>
        <v>101-54050-008</v>
      </c>
      <c r="B226" s="46" t="str">
        <f>Data!B172</f>
        <v>BUILDING REPAIR</v>
      </c>
      <c r="C226" s="23">
        <f>Data!C172</f>
        <v>5000</v>
      </c>
      <c r="D226" s="23">
        <f>Data!D172</f>
        <v>5000</v>
      </c>
      <c r="E226" s="23" t="str">
        <f>Data!E172</f>
        <v/>
      </c>
      <c r="F226" s="33">
        <f>Data!F172</f>
        <v>1367.52</v>
      </c>
      <c r="G226" s="37">
        <f>Data!G172</f>
        <v>5000</v>
      </c>
      <c r="H226" s="41">
        <f>Data!H172</f>
        <v>5000</v>
      </c>
      <c r="I226" s="23">
        <f>Data!I172</f>
        <v>2847.78</v>
      </c>
      <c r="J226" s="23">
        <f>Data!J172</f>
        <v>6325.4</v>
      </c>
      <c r="K226" s="23">
        <f>Data!K172</f>
        <v>4170</v>
      </c>
    </row>
    <row r="227" spans="1:11" s="46" customFormat="1" x14ac:dyDescent="0.25">
      <c r="A227" s="46" t="str">
        <f>Data!A173</f>
        <v>101-54205-008</v>
      </c>
      <c r="B227" s="46" t="str">
        <f>Data!B173</f>
        <v>CRUSHED ROCK</v>
      </c>
      <c r="C227" s="23">
        <f>Data!C173</f>
        <v>6000</v>
      </c>
      <c r="D227" s="23">
        <f>Data!D173</f>
        <v>5500</v>
      </c>
      <c r="E227" s="23" t="str">
        <f>Data!E173</f>
        <v/>
      </c>
      <c r="F227" s="33">
        <f>Data!F173</f>
        <v>2477.5500000000002</v>
      </c>
      <c r="G227" s="37">
        <f>Data!G173</f>
        <v>5000</v>
      </c>
      <c r="H227" s="41">
        <f>Data!H173</f>
        <v>4000</v>
      </c>
      <c r="I227" s="23">
        <f>Data!I173</f>
        <v>4900</v>
      </c>
      <c r="J227" s="23">
        <f>Data!J173</f>
        <v>4500</v>
      </c>
      <c r="K227" s="23" t="str">
        <f>Data!K173</f>
        <v/>
      </c>
    </row>
    <row r="228" spans="1:11" s="46" customFormat="1" x14ac:dyDescent="0.25">
      <c r="A228" s="46" t="str">
        <f>Data!A174</f>
        <v>101-54220-008</v>
      </c>
      <c r="B228" s="46" t="str">
        <f>Data!B174</f>
        <v>STREET SIGNS &amp; MARKI</v>
      </c>
      <c r="C228" s="23">
        <f>Data!C174</f>
        <v>6000</v>
      </c>
      <c r="D228" s="23">
        <f>Data!D174</f>
        <v>6000</v>
      </c>
      <c r="E228" s="23" t="str">
        <f>Data!E174</f>
        <v/>
      </c>
      <c r="F228" s="33">
        <f>Data!F174</f>
        <v>3650.08</v>
      </c>
      <c r="G228" s="37">
        <f>Data!G174</f>
        <v>5000</v>
      </c>
      <c r="H228" s="41">
        <f>Data!H174</f>
        <v>4000</v>
      </c>
      <c r="I228" s="23">
        <f>Data!I174</f>
        <v>2534.29</v>
      </c>
      <c r="J228" s="23">
        <f>Data!J174</f>
        <v>8828.35</v>
      </c>
      <c r="K228" s="23">
        <f>Data!K174</f>
        <v>3338</v>
      </c>
    </row>
    <row r="229" spans="1:11" s="46" customFormat="1" x14ac:dyDescent="0.25">
      <c r="A229" s="46" t="str">
        <f>Data!A175</f>
        <v>101-55020-008</v>
      </c>
      <c r="B229" s="46" t="str">
        <f>Data!B175</f>
        <v>MACHINERY &amp; TOOL REP</v>
      </c>
      <c r="C229" s="23">
        <f>Data!C175</f>
        <v>19500</v>
      </c>
      <c r="D229" s="23">
        <f>Data!D175</f>
        <v>19500</v>
      </c>
      <c r="E229" s="23" t="str">
        <f>Data!E175</f>
        <v/>
      </c>
      <c r="F229" s="33">
        <f>Data!F175</f>
        <v>14953.74</v>
      </c>
      <c r="G229" s="37">
        <f>Data!G175</f>
        <v>19500</v>
      </c>
      <c r="H229" s="41">
        <f>Data!H175</f>
        <v>19500</v>
      </c>
      <c r="I229" s="23">
        <f>Data!I175</f>
        <v>17783.23</v>
      </c>
      <c r="J229" s="23">
        <f>Data!J175</f>
        <v>19861.63</v>
      </c>
      <c r="K229" s="23">
        <f>Data!K175</f>
        <v>18385.47</v>
      </c>
    </row>
    <row r="230" spans="1:11" x14ac:dyDescent="0.25">
      <c r="A230" s="46" t="str">
        <f>Data!A176</f>
        <v>101-55040-008</v>
      </c>
      <c r="B230" s="46" t="str">
        <f>Data!B176</f>
        <v>AUTO/TRUCK REPAIR</v>
      </c>
      <c r="C230" s="23">
        <f>Data!C176</f>
        <v>15000</v>
      </c>
      <c r="D230" s="23">
        <f>Data!D176</f>
        <v>10000</v>
      </c>
      <c r="E230" s="23" t="str">
        <f>Data!E176</f>
        <v/>
      </c>
      <c r="F230" s="33">
        <f>Data!F176</f>
        <v>18233.63</v>
      </c>
      <c r="G230" s="37">
        <f>Data!G176</f>
        <v>10000</v>
      </c>
      <c r="H230" s="41">
        <f>Data!H176</f>
        <v>23000</v>
      </c>
      <c r="I230" s="23">
        <f>Data!I176</f>
        <v>8383.2900000000009</v>
      </c>
      <c r="J230" s="23">
        <f>Data!J176</f>
        <v>22162.53</v>
      </c>
      <c r="K230" s="23">
        <f>Data!K176</f>
        <v>22099.69</v>
      </c>
    </row>
    <row r="231" spans="1:11" x14ac:dyDescent="0.25">
      <c r="A231" s="46" t="str">
        <f>Data!A177</f>
        <v>101-55300-008</v>
      </c>
      <c r="B231" s="46" t="str">
        <f>Data!B177</f>
        <v>MINOR TOOLS &amp; EQUIPM</v>
      </c>
      <c r="C231" s="23">
        <f>Data!C177</f>
        <v>3000</v>
      </c>
      <c r="D231" s="23">
        <f>Data!D177</f>
        <v>3000</v>
      </c>
      <c r="E231" s="23" t="str">
        <f>Data!E177</f>
        <v/>
      </c>
      <c r="F231" s="33">
        <f>Data!F177</f>
        <v>2977.45</v>
      </c>
      <c r="G231" s="37">
        <f>Data!G177</f>
        <v>2500</v>
      </c>
      <c r="H231" s="41">
        <f>Data!H177</f>
        <v>4200</v>
      </c>
      <c r="I231" s="23">
        <f>Data!I177</f>
        <v>1730.86</v>
      </c>
      <c r="J231" s="23">
        <f>Data!J177</f>
        <v>11331.09</v>
      </c>
      <c r="K231" s="23">
        <f>Data!K177</f>
        <v>11266.94</v>
      </c>
    </row>
    <row r="232" spans="1:11" s="46" customFormat="1" x14ac:dyDescent="0.25">
      <c r="B232" s="22" t="s">
        <v>1001</v>
      </c>
      <c r="C232" s="24">
        <f t="shared" ref="C232:K232" si="21">SUM(C226:C231)</f>
        <v>54500</v>
      </c>
      <c r="D232" s="24">
        <f t="shared" si="21"/>
        <v>49000</v>
      </c>
      <c r="E232" s="24">
        <f t="shared" si="21"/>
        <v>0</v>
      </c>
      <c r="F232" s="34">
        <f t="shared" si="21"/>
        <v>43659.97</v>
      </c>
      <c r="G232" s="38">
        <f t="shared" si="21"/>
        <v>47000</v>
      </c>
      <c r="H232" s="42">
        <f t="shared" si="21"/>
        <v>59700</v>
      </c>
      <c r="I232" s="24">
        <f t="shared" si="21"/>
        <v>38179.449999999997</v>
      </c>
      <c r="J232" s="24">
        <f t="shared" si="21"/>
        <v>73009</v>
      </c>
      <c r="K232" s="24">
        <f t="shared" si="21"/>
        <v>59260.100000000006</v>
      </c>
    </row>
    <row r="233" spans="1:11" s="46" customFormat="1" x14ac:dyDescent="0.25">
      <c r="C233" s="23"/>
      <c r="D233" s="23"/>
      <c r="E233" s="23"/>
      <c r="F233" s="33"/>
      <c r="G233" s="37"/>
      <c r="H233" s="41"/>
      <c r="I233" s="23"/>
      <c r="J233" s="23"/>
      <c r="K233" s="23"/>
    </row>
    <row r="234" spans="1:11" s="46" customFormat="1" x14ac:dyDescent="0.25">
      <c r="A234" s="46" t="str">
        <f>Data!A178</f>
        <v>101-56100-008</v>
      </c>
      <c r="B234" s="46" t="str">
        <f>Data!B178</f>
        <v>PARK IMPROVEMENTS</v>
      </c>
      <c r="C234" s="23" t="str">
        <f>Data!C178</f>
        <v/>
      </c>
      <c r="D234" s="23" t="str">
        <f>Data!D178</f>
        <v/>
      </c>
      <c r="E234" s="23" t="str">
        <f>Data!E178</f>
        <v/>
      </c>
      <c r="F234" s="33" t="str">
        <f>Data!F178</f>
        <v/>
      </c>
      <c r="G234" s="37" t="str">
        <f>Data!G178</f>
        <v/>
      </c>
      <c r="H234" s="41" t="str">
        <f>Data!H178</f>
        <v/>
      </c>
      <c r="I234" s="23">
        <f>Data!I178</f>
        <v>849.65</v>
      </c>
      <c r="J234" s="23">
        <f>Data!J178</f>
        <v>20448.8</v>
      </c>
      <c r="K234" s="23">
        <f>Data!K178</f>
        <v>31930.22</v>
      </c>
    </row>
    <row r="235" spans="1:11" s="46" customFormat="1" x14ac:dyDescent="0.25">
      <c r="A235" s="46" t="str">
        <f>Data!A179</f>
        <v>101-56150-008</v>
      </c>
      <c r="B235" s="46" t="str">
        <f>Data!B179</f>
        <v>STRUCTURE REMOVAL</v>
      </c>
      <c r="C235" s="23">
        <f>Data!C179</f>
        <v>15000</v>
      </c>
      <c r="D235" s="23">
        <f>Data!D179</f>
        <v>15000</v>
      </c>
      <c r="E235" s="23" t="str">
        <f>Data!E179</f>
        <v/>
      </c>
      <c r="F235" s="33" t="str">
        <f>Data!F179</f>
        <v/>
      </c>
      <c r="G235" s="37">
        <f>Data!G179</f>
        <v>15000</v>
      </c>
      <c r="H235" s="41">
        <f>Data!H179</f>
        <v>15000</v>
      </c>
      <c r="I235" s="23">
        <f>Data!I179</f>
        <v>3539.99</v>
      </c>
      <c r="J235" s="23">
        <f>Data!J179</f>
        <v>9443.7099999999991</v>
      </c>
      <c r="K235" s="23" t="str">
        <f>Data!K179</f>
        <v/>
      </c>
    </row>
    <row r="236" spans="1:11" s="46" customFormat="1" x14ac:dyDescent="0.25">
      <c r="A236" s="46" t="str">
        <f>Data!A180</f>
        <v>101-56155-008</v>
      </c>
      <c r="B236" s="46" t="str">
        <f>Data!B180</f>
        <v>TREE REMOVAL</v>
      </c>
      <c r="C236" s="23">
        <f>Data!C180</f>
        <v>7500</v>
      </c>
      <c r="D236" s="23">
        <f>Data!D180</f>
        <v>7500</v>
      </c>
      <c r="E236" s="23" t="str">
        <f>Data!E180</f>
        <v/>
      </c>
      <c r="F236" s="33" t="str">
        <f>Data!F180</f>
        <v/>
      </c>
      <c r="G236" s="37">
        <f>Data!G180</f>
        <v>7500</v>
      </c>
      <c r="H236" s="41">
        <f>Data!H180</f>
        <v>6000</v>
      </c>
      <c r="I236" s="23">
        <f>Data!I180</f>
        <v>1700</v>
      </c>
      <c r="J236" s="23">
        <f>Data!J180</f>
        <v>3334.83</v>
      </c>
      <c r="K236" s="23" t="str">
        <f>Data!K180</f>
        <v/>
      </c>
    </row>
    <row r="237" spans="1:11" s="46" customFormat="1" x14ac:dyDescent="0.25">
      <c r="A237" s="46" t="str">
        <f>Data!A181</f>
        <v>101-56810-008</v>
      </c>
      <c r="B237" s="46" t="str">
        <f>Data!B181</f>
        <v>SIDEWALKS &amp; CURBS</v>
      </c>
      <c r="C237" s="23">
        <f>Data!C181</f>
        <v>2000</v>
      </c>
      <c r="D237" s="23">
        <f>Data!D181</f>
        <v>2000</v>
      </c>
      <c r="E237" s="23" t="str">
        <f>Data!E181</f>
        <v/>
      </c>
      <c r="F237" s="33">
        <f>Data!F181</f>
        <v>1689.97</v>
      </c>
      <c r="G237" s="37">
        <f>Data!G181</f>
        <v>2000</v>
      </c>
      <c r="H237" s="41">
        <f>Data!H181</f>
        <v>2550</v>
      </c>
      <c r="I237" s="23">
        <f>Data!I181</f>
        <v>246.41</v>
      </c>
      <c r="J237" s="23">
        <f>Data!J181</f>
        <v>2321.88</v>
      </c>
      <c r="K237" s="23">
        <f>Data!K181</f>
        <v>2534.4699999999998</v>
      </c>
    </row>
    <row r="238" spans="1:11" s="46" customFormat="1" x14ac:dyDescent="0.25">
      <c r="A238" s="46" t="str">
        <f>Data!A182</f>
        <v>101-56815-008</v>
      </c>
      <c r="B238" s="46" t="str">
        <f>Data!B182</f>
        <v>BRIDGES &amp; CULVERTS</v>
      </c>
      <c r="C238" s="23">
        <f>Data!C182</f>
        <v>20000</v>
      </c>
      <c r="D238" s="23">
        <f>Data!D182</f>
        <v>20000</v>
      </c>
      <c r="E238" s="23" t="str">
        <f>Data!E182</f>
        <v/>
      </c>
      <c r="F238" s="33">
        <f>Data!F182</f>
        <v>2088.96</v>
      </c>
      <c r="G238" s="37">
        <f>Data!G182</f>
        <v>20000</v>
      </c>
      <c r="H238" s="41">
        <f>Data!H182</f>
        <v>15000</v>
      </c>
      <c r="I238" s="23">
        <f>Data!I182</f>
        <v>5098.87</v>
      </c>
      <c r="J238" s="23">
        <f>Data!J182</f>
        <v>13816.87</v>
      </c>
      <c r="K238" s="23">
        <f>Data!K182</f>
        <v>1902.02</v>
      </c>
    </row>
    <row r="239" spans="1:11" s="46" customFormat="1" x14ac:dyDescent="0.25">
      <c r="A239" s="46" t="str">
        <f>Data!A183</f>
        <v>101-56820-008</v>
      </c>
      <c r="B239" s="46" t="str">
        <f>Data!B183</f>
        <v>STREETS &amp; ALLEYS</v>
      </c>
      <c r="C239" s="23">
        <f>Data!C183</f>
        <v>100000</v>
      </c>
      <c r="D239" s="23">
        <f>Data!D183</f>
        <v>100000</v>
      </c>
      <c r="E239" s="23" t="str">
        <f>Data!E183</f>
        <v/>
      </c>
      <c r="F239" s="33">
        <f>Data!F183</f>
        <v>41855.39</v>
      </c>
      <c r="G239" s="37">
        <f>Data!G183</f>
        <v>70000</v>
      </c>
      <c r="H239" s="41">
        <f>Data!H183</f>
        <v>70000</v>
      </c>
      <c r="I239" s="23">
        <f>Data!I183</f>
        <v>61350.12</v>
      </c>
      <c r="J239" s="23">
        <f>Data!J183</f>
        <v>50817.18</v>
      </c>
      <c r="K239" s="23">
        <f>Data!K183</f>
        <v>50314.45</v>
      </c>
    </row>
    <row r="240" spans="1:11" s="46" customFormat="1" x14ac:dyDescent="0.25">
      <c r="A240" s="46" t="str">
        <f>Data!A184</f>
        <v>101-56820-008-100188</v>
      </c>
      <c r="B240" s="46" t="str">
        <f>Data!B184</f>
        <v>STREETS &amp; ALLEYS</v>
      </c>
      <c r="C240" s="23" t="str">
        <f>Data!C184</f>
        <v/>
      </c>
      <c r="D240" s="23">
        <f>Data!D184</f>
        <v>400000</v>
      </c>
      <c r="E240" s="23" t="str">
        <f>Data!E184</f>
        <v/>
      </c>
      <c r="F240" s="33" t="str">
        <f>Data!F184</f>
        <v/>
      </c>
      <c r="G240" s="37" t="str">
        <f>Data!G184</f>
        <v/>
      </c>
      <c r="H240" s="41" t="str">
        <f>Data!H184</f>
        <v/>
      </c>
      <c r="I240" s="23" t="str">
        <f>Data!I184</f>
        <v/>
      </c>
      <c r="J240" s="23" t="str">
        <f>Data!J184</f>
        <v/>
      </c>
      <c r="K240" s="23" t="str">
        <f>Data!K184</f>
        <v/>
      </c>
    </row>
    <row r="241" spans="1:11" x14ac:dyDescent="0.25">
      <c r="A241" s="46" t="str">
        <f>Data!A185</f>
        <v>101-56999-008</v>
      </c>
      <c r="B241" s="46" t="str">
        <f>Data!B185</f>
        <v>CAPITAL OUTLAY</v>
      </c>
      <c r="C241" s="23" t="str">
        <f>Data!C185</f>
        <v/>
      </c>
      <c r="D241" s="23" t="str">
        <f>Data!D185</f>
        <v/>
      </c>
      <c r="E241" s="23" t="str">
        <f>Data!E185</f>
        <v/>
      </c>
      <c r="F241" s="33" t="str">
        <f>Data!F185</f>
        <v/>
      </c>
      <c r="G241" s="37" t="str">
        <f>Data!G185</f>
        <v/>
      </c>
      <c r="H241" s="41" t="str">
        <f>Data!H185</f>
        <v/>
      </c>
      <c r="I241" s="23" t="str">
        <f>Data!I185</f>
        <v/>
      </c>
      <c r="J241" s="23" t="str">
        <f>Data!J185</f>
        <v/>
      </c>
      <c r="K241" s="23">
        <f>Data!K185</f>
        <v>92179.74</v>
      </c>
    </row>
    <row r="242" spans="1:11" s="46" customFormat="1" x14ac:dyDescent="0.25">
      <c r="B242" s="22" t="s">
        <v>108</v>
      </c>
      <c r="C242" s="24">
        <f t="shared" ref="C242:K242" si="22">SUM(C234:C241)</f>
        <v>144500</v>
      </c>
      <c r="D242" s="24">
        <f t="shared" si="22"/>
        <v>544500</v>
      </c>
      <c r="E242" s="24">
        <f t="shared" si="22"/>
        <v>0</v>
      </c>
      <c r="F242" s="34">
        <f t="shared" si="22"/>
        <v>45634.32</v>
      </c>
      <c r="G242" s="38">
        <f t="shared" si="22"/>
        <v>114500</v>
      </c>
      <c r="H242" s="42">
        <f t="shared" si="22"/>
        <v>108550</v>
      </c>
      <c r="I242" s="24">
        <f t="shared" si="22"/>
        <v>72785.040000000008</v>
      </c>
      <c r="J242" s="24">
        <f t="shared" si="22"/>
        <v>100183.26999999999</v>
      </c>
      <c r="K242" s="24">
        <f t="shared" si="22"/>
        <v>178860.90000000002</v>
      </c>
    </row>
    <row r="243" spans="1:11" s="46" customFormat="1" x14ac:dyDescent="0.25">
      <c r="C243" s="23"/>
      <c r="D243" s="23"/>
      <c r="E243" s="23"/>
      <c r="F243" s="33"/>
      <c r="G243" s="37"/>
      <c r="H243" s="41"/>
      <c r="I243" s="23"/>
      <c r="J243" s="23"/>
      <c r="K243" s="60"/>
    </row>
    <row r="244" spans="1:11" s="46" customFormat="1" x14ac:dyDescent="0.25">
      <c r="A244" s="46" t="str">
        <f>Data!A186</f>
        <v>101-57800-008</v>
      </c>
      <c r="B244" s="46" t="str">
        <f>Data!B186</f>
        <v>CAPITAL LEASE - PRIN</v>
      </c>
      <c r="C244" s="23">
        <f>Data!C186</f>
        <v>89000</v>
      </c>
      <c r="D244" s="23" t="str">
        <f>Data!D186</f>
        <v/>
      </c>
      <c r="E244" s="23" t="str">
        <f>Data!E186</f>
        <v/>
      </c>
      <c r="F244" s="33">
        <f>Data!F186</f>
        <v>21018.86</v>
      </c>
      <c r="G244" s="37">
        <f>Data!G186</f>
        <v>20927.59</v>
      </c>
      <c r="H244" s="41">
        <f>Data!H186</f>
        <v>20927.59</v>
      </c>
      <c r="I244" s="23">
        <f>Data!I186</f>
        <v>20455.919999999998</v>
      </c>
      <c r="J244" s="23">
        <f>Data!J186</f>
        <v>19798.189999999999</v>
      </c>
      <c r="K244" s="23">
        <f>Data!K186</f>
        <v>19576.310000000001</v>
      </c>
    </row>
    <row r="245" spans="1:11" s="46" customFormat="1" x14ac:dyDescent="0.25">
      <c r="A245" s="46" t="str">
        <f>Data!A187</f>
        <v>101-57810-008</v>
      </c>
      <c r="B245" s="46" t="str">
        <f>Data!B187</f>
        <v>CAPITAL LEASE - INTE</v>
      </c>
      <c r="C245" s="23" t="str">
        <f>Data!C187</f>
        <v/>
      </c>
      <c r="D245" s="23" t="str">
        <f>Data!D187</f>
        <v/>
      </c>
      <c r="E245" s="23" t="str">
        <f>Data!E187</f>
        <v/>
      </c>
      <c r="F245" s="33">
        <f>Data!F187</f>
        <v>437.94</v>
      </c>
      <c r="G245" s="37">
        <f>Data!G187</f>
        <v>470.85</v>
      </c>
      <c r="H245" s="41">
        <f>Data!H187</f>
        <v>470.85</v>
      </c>
      <c r="I245" s="23">
        <f>Data!I187</f>
        <v>942.53</v>
      </c>
      <c r="J245" s="23">
        <f>Data!J187</f>
        <v>1600.26</v>
      </c>
      <c r="K245" s="23">
        <f>Data!K187</f>
        <v>1822.14</v>
      </c>
    </row>
    <row r="246" spans="1:11" x14ac:dyDescent="0.25">
      <c r="A246" s="46"/>
      <c r="B246" s="22" t="s">
        <v>1029</v>
      </c>
      <c r="C246" s="24">
        <f t="shared" ref="C246:K246" si="23">SUM(C244:C245)</f>
        <v>89000</v>
      </c>
      <c r="D246" s="24">
        <f t="shared" si="23"/>
        <v>0</v>
      </c>
      <c r="E246" s="24">
        <f t="shared" si="23"/>
        <v>0</v>
      </c>
      <c r="F246" s="34">
        <f t="shared" si="23"/>
        <v>21456.799999999999</v>
      </c>
      <c r="G246" s="38">
        <f t="shared" si="23"/>
        <v>21398.44</v>
      </c>
      <c r="H246" s="42">
        <f t="shared" si="23"/>
        <v>21398.44</v>
      </c>
      <c r="I246" s="24">
        <f t="shared" si="23"/>
        <v>21398.449999999997</v>
      </c>
      <c r="J246" s="24">
        <f t="shared" si="23"/>
        <v>21398.449999999997</v>
      </c>
      <c r="K246" s="24">
        <f t="shared" si="23"/>
        <v>21398.45</v>
      </c>
    </row>
    <row r="247" spans="1:11" x14ac:dyDescent="0.25">
      <c r="K247" s="60"/>
    </row>
    <row r="248" spans="1:11" x14ac:dyDescent="0.25">
      <c r="B248" s="22" t="s">
        <v>116</v>
      </c>
      <c r="C248" s="24">
        <f t="shared" ref="C248:K248" si="24">C194+C206+C224+C242+C246+C232</f>
        <v>1444771.87</v>
      </c>
      <c r="D248" s="24">
        <f t="shared" si="24"/>
        <v>1786518.87</v>
      </c>
      <c r="E248" s="24">
        <f t="shared" si="24"/>
        <v>0</v>
      </c>
      <c r="F248" s="34">
        <f t="shared" si="24"/>
        <v>812119.37</v>
      </c>
      <c r="G248" s="38">
        <f t="shared" si="24"/>
        <v>1244319.44</v>
      </c>
      <c r="H248" s="42">
        <f t="shared" si="24"/>
        <v>1392884.44</v>
      </c>
      <c r="I248" s="24">
        <f t="shared" si="24"/>
        <v>1169260.7599999998</v>
      </c>
      <c r="J248" s="24">
        <f t="shared" si="24"/>
        <v>1447971.7</v>
      </c>
      <c r="K248" s="24">
        <f t="shared" si="24"/>
        <v>1311480.9800000002</v>
      </c>
    </row>
    <row r="249" spans="1:11" x14ac:dyDescent="0.25">
      <c r="K249" s="60"/>
    </row>
    <row r="250" spans="1:11" x14ac:dyDescent="0.25">
      <c r="B250" s="22" t="s">
        <v>117</v>
      </c>
      <c r="K250" s="60"/>
    </row>
    <row r="251" spans="1:11" x14ac:dyDescent="0.25">
      <c r="K251" s="60"/>
    </row>
    <row r="252" spans="1:11" s="46" customFormat="1" x14ac:dyDescent="0.25">
      <c r="A252" s="46" t="str">
        <f>Data!A188</f>
        <v>101-51001-009</v>
      </c>
      <c r="B252" s="46" t="str">
        <f>Data!B188</f>
        <v>SALARIES &amp; WAGES SUP</v>
      </c>
      <c r="C252" s="23">
        <f>Data!C188</f>
        <v>74320</v>
      </c>
      <c r="D252" s="23">
        <f>Data!D188</f>
        <v>74320</v>
      </c>
      <c r="E252" s="23" t="str">
        <f>Data!E188</f>
        <v/>
      </c>
      <c r="F252" s="33">
        <f>Data!F188</f>
        <v>48585.98</v>
      </c>
      <c r="G252" s="37">
        <f>Data!G188</f>
        <v>70842</v>
      </c>
      <c r="H252" s="41">
        <f>Data!H188</f>
        <v>70850</v>
      </c>
      <c r="I252" s="23">
        <f>Data!I188</f>
        <v>68940.179999999993</v>
      </c>
      <c r="J252" s="23">
        <f>Data!J188</f>
        <v>76018.31</v>
      </c>
      <c r="K252" s="23">
        <f>Data!K188</f>
        <v>161757.01999999999</v>
      </c>
    </row>
    <row r="253" spans="1:11" s="46" customFormat="1" x14ac:dyDescent="0.25">
      <c r="A253" s="46" t="str">
        <f>Data!A189</f>
        <v>101-51010-009</v>
      </c>
      <c r="B253" s="46" t="str">
        <f>Data!B189</f>
        <v>SALARIES &amp; WAGES LAB</v>
      </c>
      <c r="C253" s="23">
        <f>Data!C189</f>
        <v>78542</v>
      </c>
      <c r="D253" s="23">
        <f>Data!D189</f>
        <v>78542</v>
      </c>
      <c r="E253" s="23" t="str">
        <f>Data!E189</f>
        <v/>
      </c>
      <c r="F253" s="33">
        <f>Data!F189</f>
        <v>29537.74</v>
      </c>
      <c r="G253" s="37">
        <f>Data!G189</f>
        <v>58689</v>
      </c>
      <c r="H253" s="41">
        <f>Data!H189</f>
        <v>74844</v>
      </c>
      <c r="I253" s="23">
        <f>Data!I189</f>
        <v>55066.5</v>
      </c>
      <c r="J253" s="23">
        <f>Data!J189</f>
        <v>54804.18</v>
      </c>
      <c r="K253" s="23">
        <f>Data!K189</f>
        <v>14504.46</v>
      </c>
    </row>
    <row r="254" spans="1:11" s="46" customFormat="1" x14ac:dyDescent="0.25">
      <c r="A254" s="46" t="str">
        <f>Data!A190</f>
        <v>101-51020-009</v>
      </c>
      <c r="B254" s="46" t="str">
        <f>Data!B190</f>
        <v>OVERTIME</v>
      </c>
      <c r="C254" s="23" t="str">
        <f>Data!C190</f>
        <v/>
      </c>
      <c r="D254" s="23" t="str">
        <f>Data!D190</f>
        <v/>
      </c>
      <c r="E254" s="23" t="str">
        <f>Data!E190</f>
        <v/>
      </c>
      <c r="F254" s="33" t="str">
        <f>Data!F190</f>
        <v/>
      </c>
      <c r="G254" s="37" t="str">
        <f>Data!G190</f>
        <v/>
      </c>
      <c r="H254" s="41" t="str">
        <f>Data!H190</f>
        <v/>
      </c>
      <c r="I254" s="23">
        <f>Data!I190</f>
        <v>740.83</v>
      </c>
      <c r="J254" s="23">
        <f>Data!J190</f>
        <v>1353.83</v>
      </c>
      <c r="K254" s="23" t="str">
        <f>Data!K190</f>
        <v/>
      </c>
    </row>
    <row r="255" spans="1:11" s="46" customFormat="1" x14ac:dyDescent="0.25">
      <c r="A255" s="46" t="str">
        <f>Data!A191</f>
        <v>101-51030-009</v>
      </c>
      <c r="B255" s="46" t="str">
        <f>Data!B191</f>
        <v>LONGEVITY</v>
      </c>
      <c r="C255" s="23">
        <f>Data!C191</f>
        <v>1789</v>
      </c>
      <c r="D255" s="23">
        <f>Data!D191</f>
        <v>1789</v>
      </c>
      <c r="E255" s="23" t="str">
        <f>Data!E191</f>
        <v/>
      </c>
      <c r="F255" s="33">
        <f>Data!F191</f>
        <v>1848</v>
      </c>
      <c r="G255" s="37">
        <f>Data!G191</f>
        <v>1663</v>
      </c>
      <c r="H255" s="41">
        <f>Data!H191</f>
        <v>1848</v>
      </c>
      <c r="I255" s="23">
        <f>Data!I191</f>
        <v>968</v>
      </c>
      <c r="J255" s="23">
        <f>Data!J191</f>
        <v>864</v>
      </c>
      <c r="K255" s="23">
        <f>Data!K191</f>
        <v>1518</v>
      </c>
    </row>
    <row r="256" spans="1:11" x14ac:dyDescent="0.25">
      <c r="A256" s="46" t="str">
        <f>Data!A192</f>
        <v>101-51100-009</v>
      </c>
      <c r="B256" s="46" t="str">
        <f>Data!B192</f>
        <v>CONTRIBUTIONS TO TRM</v>
      </c>
      <c r="C256" s="23">
        <f>Data!C192</f>
        <v>13007</v>
      </c>
      <c r="D256" s="23">
        <f>Data!D192</f>
        <v>13511</v>
      </c>
      <c r="E256" s="23" t="str">
        <f>Data!E192</f>
        <v/>
      </c>
      <c r="F256" s="33">
        <f>Data!F192</f>
        <v>8498.66</v>
      </c>
      <c r="G256" s="37">
        <f>Data!G192</f>
        <v>12407</v>
      </c>
      <c r="H256" s="41">
        <f>Data!H192</f>
        <v>12409</v>
      </c>
      <c r="I256" s="23">
        <f>Data!I192</f>
        <v>11831.49</v>
      </c>
      <c r="J256" s="23">
        <f>Data!J192</f>
        <v>5509.04</v>
      </c>
      <c r="K256" s="23">
        <f>Data!K192</f>
        <v>7682.36</v>
      </c>
    </row>
    <row r="257" spans="1:11" x14ac:dyDescent="0.25">
      <c r="A257" s="46" t="str">
        <f>Data!A193</f>
        <v>101-51110-009</v>
      </c>
      <c r="B257" s="46" t="str">
        <f>Data!B193</f>
        <v>FICA EXPENSE</v>
      </c>
      <c r="C257" s="23">
        <f>Data!C193</f>
        <v>9594</v>
      </c>
      <c r="D257" s="23">
        <f>Data!D193</f>
        <v>9594</v>
      </c>
      <c r="E257" s="23" t="str">
        <f>Data!E193</f>
        <v/>
      </c>
      <c r="F257" s="33">
        <f>Data!F193</f>
        <v>4848</v>
      </c>
      <c r="G257" s="37">
        <f>Data!G193</f>
        <v>7985</v>
      </c>
      <c r="H257" s="41">
        <f>Data!H193</f>
        <v>9156</v>
      </c>
      <c r="I257" s="23">
        <f>Data!I193</f>
        <v>7376.53</v>
      </c>
      <c r="J257" s="23">
        <f>Data!J193</f>
        <v>7800.74</v>
      </c>
      <c r="K257" s="23">
        <f>Data!K193</f>
        <v>10716.14</v>
      </c>
    </row>
    <row r="258" spans="1:11" x14ac:dyDescent="0.25">
      <c r="A258" s="46" t="str">
        <f>Data!A194</f>
        <v>101-51115-009</v>
      </c>
      <c r="B258" s="46" t="str">
        <f>Data!B194</f>
        <v>MEDICARE EXPENSE</v>
      </c>
      <c r="C258" s="23">
        <f>Data!C194</f>
        <v>2244</v>
      </c>
      <c r="D258" s="23">
        <f>Data!D194</f>
        <v>2244</v>
      </c>
      <c r="E258" s="23" t="str">
        <f>Data!E194</f>
        <v/>
      </c>
      <c r="F258" s="33">
        <f>Data!F194</f>
        <v>1133.8399999999999</v>
      </c>
      <c r="G258" s="37">
        <f>Data!G194</f>
        <v>1868</v>
      </c>
      <c r="H258" s="41">
        <f>Data!H194</f>
        <v>2142</v>
      </c>
      <c r="I258" s="23">
        <f>Data!I194</f>
        <v>1725.15</v>
      </c>
      <c r="J258" s="23">
        <f>Data!J194</f>
        <v>1824.45</v>
      </c>
      <c r="K258" s="23">
        <f>Data!K194</f>
        <v>2419.5300000000002</v>
      </c>
    </row>
    <row r="259" spans="1:11" x14ac:dyDescent="0.25">
      <c r="A259" s="46" t="str">
        <f>Data!A195</f>
        <v>101-51120-009</v>
      </c>
      <c r="B259" s="46" t="str">
        <f>Data!B195</f>
        <v>AUTO ALLOWANCE</v>
      </c>
      <c r="C259" s="23">
        <f>Data!C195</f>
        <v>2880</v>
      </c>
      <c r="D259" s="23">
        <f>Data!D195</f>
        <v>2880</v>
      </c>
      <c r="E259" s="23" t="str">
        <f>Data!E195</f>
        <v/>
      </c>
      <c r="F259" s="33">
        <f>Data!F195</f>
        <v>2100</v>
      </c>
      <c r="G259" s="37">
        <f>Data!G195</f>
        <v>2880</v>
      </c>
      <c r="H259" s="41">
        <f>Data!H195</f>
        <v>2880</v>
      </c>
      <c r="I259" s="23">
        <f>Data!I195</f>
        <v>2400</v>
      </c>
      <c r="J259" s="23">
        <f>Data!J195</f>
        <v>2325</v>
      </c>
      <c r="K259" s="23">
        <f>Data!K195</f>
        <v>1500</v>
      </c>
    </row>
    <row r="260" spans="1:11" s="46" customFormat="1" x14ac:dyDescent="0.25">
      <c r="A260" s="46" t="str">
        <f>Data!A196</f>
        <v>101-51150-009</v>
      </c>
      <c r="B260" s="46" t="str">
        <f>Data!B196</f>
        <v>UNEMPLOYMENT TAX EXP</v>
      </c>
      <c r="C260" s="23">
        <f>Data!C196</f>
        <v>731</v>
      </c>
      <c r="D260" s="23">
        <f>Data!D196</f>
        <v>731</v>
      </c>
      <c r="E260" s="23" t="str">
        <f>Data!E196</f>
        <v/>
      </c>
      <c r="F260" s="33">
        <f>Data!F196</f>
        <v>-135.68</v>
      </c>
      <c r="G260" s="37">
        <f>Data!G196</f>
        <v>605</v>
      </c>
      <c r="H260" s="41">
        <f>Data!H196</f>
        <v>731</v>
      </c>
      <c r="I260" s="23">
        <f>Data!I196</f>
        <v>605.55999999999995</v>
      </c>
      <c r="J260" s="23">
        <f>Data!J196</f>
        <v>356.27</v>
      </c>
      <c r="K260" s="23">
        <f>Data!K196</f>
        <v>38.25</v>
      </c>
    </row>
    <row r="261" spans="1:11" s="46" customFormat="1" x14ac:dyDescent="0.25">
      <c r="A261" s="46" t="str">
        <f>Data!A197</f>
        <v>101-51210-009</v>
      </c>
      <c r="B261" s="46" t="str">
        <f>Data!B197</f>
        <v>INSURANCE - MEDICAL</v>
      </c>
      <c r="C261" s="23">
        <f>Data!C197</f>
        <v>16180</v>
      </c>
      <c r="D261" s="23">
        <f>Data!D197</f>
        <v>15858</v>
      </c>
      <c r="E261" s="23" t="str">
        <f>Data!E197</f>
        <v/>
      </c>
      <c r="F261" s="33">
        <f>Data!F197</f>
        <v>9058.7000000000007</v>
      </c>
      <c r="G261" s="37">
        <f>Data!G197</f>
        <v>22674</v>
      </c>
      <c r="H261" s="41">
        <f>Data!H197</f>
        <v>14716</v>
      </c>
      <c r="I261" s="23">
        <f>Data!I197</f>
        <v>39062.28</v>
      </c>
      <c r="J261" s="23">
        <f>Data!J197</f>
        <v>20929.060000000001</v>
      </c>
      <c r="K261" s="23">
        <f>Data!K197</f>
        <v>24916.560000000001</v>
      </c>
    </row>
    <row r="262" spans="1:11" s="46" customFormat="1" x14ac:dyDescent="0.25">
      <c r="A262" s="46" t="str">
        <f>Data!A198</f>
        <v>101-51215-009</v>
      </c>
      <c r="B262" s="46" t="str">
        <f>Data!B198</f>
        <v>INSURANCE - COBRA</v>
      </c>
      <c r="C262" s="23" t="str">
        <f>Data!C198</f>
        <v/>
      </c>
      <c r="D262" s="23" t="str">
        <f>Data!D198</f>
        <v/>
      </c>
      <c r="E262" s="23" t="str">
        <f>Data!E198</f>
        <v/>
      </c>
      <c r="F262" s="33">
        <f>Data!F198</f>
        <v>1523</v>
      </c>
      <c r="G262" s="37" t="str">
        <f>Data!G198</f>
        <v/>
      </c>
      <c r="H262" s="41" t="str">
        <f>Data!H198</f>
        <v/>
      </c>
      <c r="I262" s="23" t="str">
        <f>Data!I198</f>
        <v/>
      </c>
      <c r="J262" s="23">
        <f>Data!J198</f>
        <v>1523</v>
      </c>
      <c r="K262" s="23">
        <f>Data!K198</f>
        <v>389.33</v>
      </c>
    </row>
    <row r="263" spans="1:11" x14ac:dyDescent="0.25">
      <c r="A263" s="46" t="str">
        <f>Data!A199</f>
        <v>101-51216-009</v>
      </c>
      <c r="B263" s="46" t="str">
        <f>Data!B199</f>
        <v>DEDUCTIBLE REIMBURSE</v>
      </c>
      <c r="C263" s="23" t="str">
        <f>Data!C199</f>
        <v/>
      </c>
      <c r="D263" s="23" t="str">
        <f>Data!D199</f>
        <v/>
      </c>
      <c r="E263" s="23" t="str">
        <f>Data!E199</f>
        <v/>
      </c>
      <c r="F263" s="33" t="str">
        <f>Data!F199</f>
        <v/>
      </c>
      <c r="G263" s="37" t="str">
        <f>Data!G199</f>
        <v/>
      </c>
      <c r="H263" s="41" t="str">
        <f>Data!H199</f>
        <v/>
      </c>
      <c r="I263" s="23">
        <f>Data!I199</f>
        <v>2869.96</v>
      </c>
      <c r="J263" s="23">
        <f>Data!J199</f>
        <v>7493.67</v>
      </c>
      <c r="K263" s="23" t="str">
        <f>Data!K199</f>
        <v/>
      </c>
    </row>
    <row r="264" spans="1:11" x14ac:dyDescent="0.25">
      <c r="A264" s="46" t="str">
        <f>Data!A200</f>
        <v>101-51220-009</v>
      </c>
      <c r="B264" s="46" t="str">
        <f>Data!B200</f>
        <v>INSURANCE - WORKERS</v>
      </c>
      <c r="C264" s="23">
        <f>Data!C200</f>
        <v>429</v>
      </c>
      <c r="D264" s="23">
        <f>Data!D200</f>
        <v>429</v>
      </c>
      <c r="E264" s="23" t="str">
        <f>Data!E200</f>
        <v/>
      </c>
      <c r="F264" s="33">
        <f>Data!F200</f>
        <v>-3102</v>
      </c>
      <c r="G264" s="37">
        <f>Data!G200</f>
        <v>408</v>
      </c>
      <c r="H264" s="41">
        <f>Data!H200</f>
        <v>408</v>
      </c>
      <c r="I264" s="23">
        <f>Data!I200</f>
        <v>490.05</v>
      </c>
      <c r="J264" s="23">
        <f>Data!J200</f>
        <v>-1187.98</v>
      </c>
      <c r="K264" s="23" t="str">
        <f>Data!K200</f>
        <v/>
      </c>
    </row>
    <row r="265" spans="1:11" x14ac:dyDescent="0.25">
      <c r="A265" s="46" t="str">
        <f>Data!A201</f>
        <v>101-51225-009</v>
      </c>
      <c r="B265" s="46" t="str">
        <f>Data!B201</f>
        <v>TELEMEDICINE EXPENSE</v>
      </c>
      <c r="C265" s="23">
        <f>Data!C201</f>
        <v>171</v>
      </c>
      <c r="D265" s="23">
        <f>Data!D201</f>
        <v>171</v>
      </c>
      <c r="E265" s="23" t="str">
        <f>Data!E201</f>
        <v/>
      </c>
      <c r="F265" s="33">
        <f>Data!F201</f>
        <v>171</v>
      </c>
      <c r="G265" s="37">
        <f>Data!G201</f>
        <v>171</v>
      </c>
      <c r="H265" s="41">
        <f>Data!H201</f>
        <v>171</v>
      </c>
      <c r="I265" s="23">
        <f>Data!I201</f>
        <v>180</v>
      </c>
      <c r="J265" s="23">
        <f>Data!J201</f>
        <v>254.96</v>
      </c>
      <c r="K265" s="23" t="str">
        <f>Data!K201</f>
        <v/>
      </c>
    </row>
    <row r="266" spans="1:11" x14ac:dyDescent="0.25">
      <c r="A266" s="46" t="str">
        <f>Data!A202</f>
        <v>101-51230-009</v>
      </c>
      <c r="B266" s="46" t="str">
        <f>Data!B202</f>
        <v>MISC EMPLOYEE INSURA</v>
      </c>
      <c r="C266" s="23">
        <f>Data!C202</f>
        <v>5000</v>
      </c>
      <c r="D266" s="23" t="str">
        <f>Data!D202</f>
        <v/>
      </c>
      <c r="E266" s="23" t="str">
        <f>Data!E202</f>
        <v/>
      </c>
      <c r="F266" s="33">
        <f>Data!F202</f>
        <v>-4310.75</v>
      </c>
      <c r="G266" s="37">
        <f>Data!G202</f>
        <v>5000</v>
      </c>
      <c r="H266" s="41">
        <f>Data!H202</f>
        <v>5000</v>
      </c>
      <c r="I266" s="23">
        <f>Data!I202</f>
        <v>-9515.86</v>
      </c>
      <c r="J266" s="23">
        <f>Data!J202</f>
        <v>-5684.53</v>
      </c>
      <c r="K266" s="23">
        <f>Data!K202</f>
        <v>1131.04</v>
      </c>
    </row>
    <row r="267" spans="1:11" x14ac:dyDescent="0.25">
      <c r="A267" s="46" t="str">
        <f>Data!A203</f>
        <v>101-51235-009</v>
      </c>
      <c r="B267" s="46" t="str">
        <f>Data!B203</f>
        <v>HEALTH SAVINGS PLAN</v>
      </c>
      <c r="C267" s="23">
        <f>Data!C203</f>
        <v>1900</v>
      </c>
      <c r="D267" s="23" t="str">
        <f>Data!D203</f>
        <v/>
      </c>
      <c r="E267" s="23" t="str">
        <f>Data!E203</f>
        <v/>
      </c>
      <c r="F267" s="33">
        <f>Data!F203</f>
        <v>-1374.31</v>
      </c>
      <c r="G267" s="37">
        <f>Data!G203</f>
        <v>1900</v>
      </c>
      <c r="H267" s="41">
        <f>Data!H203</f>
        <v>1900</v>
      </c>
      <c r="I267" s="23">
        <f>Data!I203</f>
        <v>2637.98</v>
      </c>
      <c r="J267" s="23">
        <f>Data!J203</f>
        <v>2250</v>
      </c>
      <c r="K267" s="23" t="str">
        <f>Data!K203</f>
        <v/>
      </c>
    </row>
    <row r="268" spans="1:11" x14ac:dyDescent="0.25">
      <c r="B268" s="25" t="s">
        <v>106</v>
      </c>
      <c r="C268" s="24">
        <f t="shared" ref="C268:K268" si="25">SUM(C252:C267)</f>
        <v>206787</v>
      </c>
      <c r="D268" s="24">
        <f t="shared" si="25"/>
        <v>200069</v>
      </c>
      <c r="E268" s="24">
        <f t="shared" si="25"/>
        <v>0</v>
      </c>
      <c r="F268" s="34">
        <f t="shared" si="25"/>
        <v>98382.180000000008</v>
      </c>
      <c r="G268" s="38">
        <f t="shared" si="25"/>
        <v>187092</v>
      </c>
      <c r="H268" s="42">
        <f t="shared" si="25"/>
        <v>197055</v>
      </c>
      <c r="I268" s="24">
        <f t="shared" si="25"/>
        <v>185378.65</v>
      </c>
      <c r="J268" s="24">
        <f t="shared" si="25"/>
        <v>176433.99999999997</v>
      </c>
      <c r="K268" s="24">
        <f t="shared" si="25"/>
        <v>226572.68999999997</v>
      </c>
    </row>
    <row r="269" spans="1:11" x14ac:dyDescent="0.25">
      <c r="K269" s="60"/>
    </row>
    <row r="270" spans="1:11" s="46" customFormat="1" x14ac:dyDescent="0.25">
      <c r="A270" s="46" t="str">
        <f>Data!A204</f>
        <v>101-52050-009</v>
      </c>
      <c r="B270" s="46" t="str">
        <f>Data!B204</f>
        <v>OFFICE SUPPLIES</v>
      </c>
      <c r="C270" s="23">
        <f>Data!C204</f>
        <v>7500</v>
      </c>
      <c r="D270" s="23">
        <f>Data!D204</f>
        <v>7000</v>
      </c>
      <c r="E270" s="23" t="str">
        <f>Data!E204</f>
        <v/>
      </c>
      <c r="F270" s="33">
        <f>Data!F204</f>
        <v>6006.48</v>
      </c>
      <c r="G270" s="37">
        <f>Data!G204</f>
        <v>7500</v>
      </c>
      <c r="H270" s="41">
        <f>Data!H204</f>
        <v>7500</v>
      </c>
      <c r="I270" s="23">
        <f>Data!I204</f>
        <v>9032.0400000000009</v>
      </c>
      <c r="J270" s="23">
        <f>Data!J204</f>
        <v>9261.74</v>
      </c>
      <c r="K270" s="23">
        <f>Data!K204</f>
        <v>10439.84</v>
      </c>
    </row>
    <row r="271" spans="1:11" s="46" customFormat="1" x14ac:dyDescent="0.25">
      <c r="A271" s="46" t="str">
        <f>Data!A205</f>
        <v>101-52200-009</v>
      </c>
      <c r="B271" s="46" t="str">
        <f>Data!B205</f>
        <v>FUEL - GASOLINE</v>
      </c>
      <c r="C271" s="23">
        <f>Data!C205</f>
        <v>1000</v>
      </c>
      <c r="D271" s="23">
        <f>Data!D205</f>
        <v>1100</v>
      </c>
      <c r="E271" s="23" t="str">
        <f>Data!E205</f>
        <v/>
      </c>
      <c r="F271" s="33">
        <f>Data!F205</f>
        <v>800.97</v>
      </c>
      <c r="G271" s="37">
        <f>Data!G205</f>
        <v>1000</v>
      </c>
      <c r="H271" s="41">
        <f>Data!H205</f>
        <v>1000</v>
      </c>
      <c r="I271" s="23">
        <f>Data!I205</f>
        <v>1002.19</v>
      </c>
      <c r="J271" s="23">
        <f>Data!J205</f>
        <v>274.91000000000003</v>
      </c>
      <c r="K271" s="23">
        <f>Data!K205</f>
        <v>123.58</v>
      </c>
    </row>
    <row r="272" spans="1:11" s="46" customFormat="1" x14ac:dyDescent="0.25">
      <c r="A272" s="46" t="str">
        <f>Data!A206</f>
        <v>101-52400-009</v>
      </c>
      <c r="B272" s="46" t="str">
        <f>Data!B206</f>
        <v>CLEANING/SANITATION</v>
      </c>
      <c r="C272" s="23">
        <f>Data!C206</f>
        <v>2000</v>
      </c>
      <c r="D272" s="23">
        <f>Data!D206</f>
        <v>2000</v>
      </c>
      <c r="E272" s="23" t="str">
        <f>Data!E206</f>
        <v/>
      </c>
      <c r="F272" s="33">
        <f>Data!F206</f>
        <v>1411.79</v>
      </c>
      <c r="G272" s="37">
        <f>Data!G206</f>
        <v>2000</v>
      </c>
      <c r="H272" s="41">
        <f>Data!H206</f>
        <v>2000</v>
      </c>
      <c r="I272" s="23">
        <f>Data!I206</f>
        <v>1488.24</v>
      </c>
      <c r="J272" s="23">
        <f>Data!J206</f>
        <v>1601.48</v>
      </c>
      <c r="K272" s="23">
        <f>Data!K206</f>
        <v>1312.8</v>
      </c>
    </row>
    <row r="273" spans="1:11" s="46" customFormat="1" x14ac:dyDescent="0.25">
      <c r="A273" s="46" t="str">
        <f>Data!A207</f>
        <v>101-52600-009</v>
      </c>
      <c r="B273" s="46" t="str">
        <f>Data!B207</f>
        <v>OPERATING SUPPLIES</v>
      </c>
      <c r="C273" s="23">
        <f>Data!C207</f>
        <v>2500</v>
      </c>
      <c r="D273" s="23">
        <f>Data!D207</f>
        <v>1000</v>
      </c>
      <c r="E273" s="23" t="str">
        <f>Data!E207</f>
        <v/>
      </c>
      <c r="F273" s="33">
        <f>Data!F207</f>
        <v>16.48</v>
      </c>
      <c r="G273" s="37">
        <f>Data!G207</f>
        <v>2500</v>
      </c>
      <c r="H273" s="41">
        <f>Data!H207</f>
        <v>2500</v>
      </c>
      <c r="I273" s="23">
        <f>Data!I207</f>
        <v>797.93</v>
      </c>
      <c r="J273" s="23">
        <f>Data!J207</f>
        <v>2948.65</v>
      </c>
      <c r="K273" s="23">
        <f>Data!K207</f>
        <v>1718.75</v>
      </c>
    </row>
    <row r="274" spans="1:11" x14ac:dyDescent="0.25">
      <c r="B274" s="25" t="s">
        <v>112</v>
      </c>
      <c r="C274" s="24">
        <f t="shared" ref="C274:K274" si="26">SUM(C270:C273)</f>
        <v>13000</v>
      </c>
      <c r="D274" s="24">
        <f t="shared" si="26"/>
        <v>11100</v>
      </c>
      <c r="E274" s="24">
        <f t="shared" si="26"/>
        <v>0</v>
      </c>
      <c r="F274" s="34">
        <f t="shared" si="26"/>
        <v>8235.7199999999993</v>
      </c>
      <c r="G274" s="38">
        <f t="shared" si="26"/>
        <v>13000</v>
      </c>
      <c r="H274" s="42">
        <f t="shared" si="26"/>
        <v>13000</v>
      </c>
      <c r="I274" s="24">
        <f t="shared" si="26"/>
        <v>12320.400000000001</v>
      </c>
      <c r="J274" s="24">
        <f t="shared" si="26"/>
        <v>14086.779999999999</v>
      </c>
      <c r="K274" s="24">
        <f t="shared" si="26"/>
        <v>13594.97</v>
      </c>
    </row>
    <row r="275" spans="1:11" x14ac:dyDescent="0.25">
      <c r="K275" s="60"/>
    </row>
    <row r="276" spans="1:11" s="46" customFormat="1" x14ac:dyDescent="0.25">
      <c r="A276" s="46" t="str">
        <f>Data!A208</f>
        <v>101-53003-009</v>
      </c>
      <c r="B276" s="46" t="str">
        <f>Data!B208</f>
        <v>AMBULANCE SERVICE</v>
      </c>
      <c r="C276" s="23">
        <f>Data!C208</f>
        <v>37500</v>
      </c>
      <c r="D276" s="23">
        <f>Data!D208</f>
        <v>37500</v>
      </c>
      <c r="E276" s="23" t="str">
        <f>Data!E208</f>
        <v/>
      </c>
      <c r="F276" s="33">
        <f>Data!F208</f>
        <v>25000</v>
      </c>
      <c r="G276" s="37">
        <f>Data!G208</f>
        <v>37500</v>
      </c>
      <c r="H276" s="41">
        <f>Data!H208</f>
        <v>37500</v>
      </c>
      <c r="I276" s="23">
        <f>Data!I208</f>
        <v>37500</v>
      </c>
      <c r="J276" s="23">
        <f>Data!J208</f>
        <v>37500</v>
      </c>
      <c r="K276" s="23">
        <f>Data!K208</f>
        <v>37500</v>
      </c>
    </row>
    <row r="277" spans="1:11" s="46" customFormat="1" x14ac:dyDescent="0.25">
      <c r="A277" s="46" t="str">
        <f>Data!A209</f>
        <v>101-53005-009</v>
      </c>
      <c r="B277" s="46" t="str">
        <f>Data!B209</f>
        <v>ACCOUNTING &amp; AUDITIN</v>
      </c>
      <c r="C277" s="23">
        <f>Data!C209</f>
        <v>12095</v>
      </c>
      <c r="D277" s="23">
        <f>Data!D209</f>
        <v>12095</v>
      </c>
      <c r="E277" s="23" t="str">
        <f>Data!E209</f>
        <v/>
      </c>
      <c r="F277" s="33">
        <f>Data!F209</f>
        <v>11336.56</v>
      </c>
      <c r="G277" s="37">
        <f>Data!G209</f>
        <v>11742</v>
      </c>
      <c r="H277" s="41">
        <f>Data!H209</f>
        <v>11742</v>
      </c>
      <c r="I277" s="23">
        <f>Data!I209</f>
        <v>11166</v>
      </c>
      <c r="J277" s="23">
        <f>Data!J209</f>
        <v>9081.4</v>
      </c>
      <c r="K277" s="23">
        <f>Data!K209</f>
        <v>14812.5</v>
      </c>
    </row>
    <row r="278" spans="1:11" x14ac:dyDescent="0.25">
      <c r="A278" s="46" t="str">
        <f>Data!A210</f>
        <v>101-53010-009</v>
      </c>
      <c r="B278" s="46" t="str">
        <f>Data!B210</f>
        <v>LEGAL SERVICES</v>
      </c>
      <c r="C278" s="23">
        <f>Data!C210</f>
        <v>15000</v>
      </c>
      <c r="D278" s="23">
        <f>Data!D210</f>
        <v>15000</v>
      </c>
      <c r="E278" s="23" t="str">
        <f>Data!E210</f>
        <v/>
      </c>
      <c r="F278" s="33">
        <f>Data!F210</f>
        <v>9992.5</v>
      </c>
      <c r="G278" s="37">
        <f>Data!G210</f>
        <v>15000</v>
      </c>
      <c r="H278" s="41">
        <f>Data!H210</f>
        <v>15000</v>
      </c>
      <c r="I278" s="23">
        <f>Data!I210</f>
        <v>23442.66</v>
      </c>
      <c r="J278" s="23">
        <f>Data!J210</f>
        <v>23143.22</v>
      </c>
      <c r="K278" s="23">
        <f>Data!K210</f>
        <v>26890.240000000002</v>
      </c>
    </row>
    <row r="279" spans="1:11" x14ac:dyDescent="0.25">
      <c r="A279" s="46" t="str">
        <f>Data!A211</f>
        <v>101-53013-009</v>
      </c>
      <c r="B279" s="46" t="str">
        <f>Data!B211</f>
        <v>UNION PACIFIC RR LEA</v>
      </c>
      <c r="C279" s="23">
        <f>Data!C211</f>
        <v>7725</v>
      </c>
      <c r="D279" s="23">
        <f>Data!D211</f>
        <v>7725</v>
      </c>
      <c r="E279" s="23" t="str">
        <f>Data!E211</f>
        <v/>
      </c>
      <c r="F279" s="33" t="str">
        <f>Data!F211</f>
        <v/>
      </c>
      <c r="G279" s="37">
        <f>Data!G211</f>
        <v>7725</v>
      </c>
      <c r="H279" s="41">
        <f>Data!H211</f>
        <v>7725</v>
      </c>
      <c r="I279" s="23">
        <f>Data!I211</f>
        <v>8195.4500000000007</v>
      </c>
      <c r="J279" s="23">
        <f>Data!J211</f>
        <v>15681.75</v>
      </c>
      <c r="K279" s="23">
        <f>Data!K211</f>
        <v>7500</v>
      </c>
    </row>
    <row r="280" spans="1:11" x14ac:dyDescent="0.25">
      <c r="A280" s="46" t="str">
        <f>Data!A212</f>
        <v>101-53033-009</v>
      </c>
      <c r="B280" s="46" t="str">
        <f>Data!B212</f>
        <v>MARKETING/ADVERTISIN</v>
      </c>
      <c r="C280" s="23">
        <f>Data!C212</f>
        <v>1000</v>
      </c>
      <c r="D280" s="23">
        <f>Data!D212</f>
        <v>1000</v>
      </c>
      <c r="E280" s="23" t="str">
        <f>Data!E212</f>
        <v/>
      </c>
      <c r="F280" s="33">
        <f>Data!F212</f>
        <v>780.75</v>
      </c>
      <c r="G280" s="37">
        <f>Data!G212</f>
        <v>500</v>
      </c>
      <c r="H280" s="41">
        <f>Data!H212</f>
        <v>900</v>
      </c>
      <c r="I280" s="23">
        <f>Data!I212</f>
        <v>869</v>
      </c>
      <c r="J280" s="23">
        <f>Data!J212</f>
        <v>1314</v>
      </c>
      <c r="K280" s="23">
        <f>Data!K212</f>
        <v>832.88</v>
      </c>
    </row>
    <row r="281" spans="1:11" x14ac:dyDescent="0.25">
      <c r="A281" s="46" t="str">
        <f>Data!A213</f>
        <v>101-53034-009</v>
      </c>
      <c r="B281" s="46" t="str">
        <f>Data!B213</f>
        <v>TAX APPRAISAL SERVIC</v>
      </c>
      <c r="C281" s="23">
        <f>Data!C213</f>
        <v>30896</v>
      </c>
      <c r="D281" s="23">
        <f>Data!D213</f>
        <v>51045</v>
      </c>
      <c r="E281" s="23" t="str">
        <f>Data!E213</f>
        <v/>
      </c>
      <c r="F281" s="33">
        <f>Data!F213</f>
        <v>17983.5</v>
      </c>
      <c r="G281" s="37">
        <f>Data!G213</f>
        <v>30850</v>
      </c>
      <c r="H281" s="41">
        <f>Data!H213</f>
        <v>30850</v>
      </c>
      <c r="I281" s="23">
        <f>Data!I213</f>
        <v>29862</v>
      </c>
      <c r="J281" s="23">
        <f>Data!J213</f>
        <v>30898.35</v>
      </c>
      <c r="K281" s="23">
        <f>Data!K213</f>
        <v>28270</v>
      </c>
    </row>
    <row r="282" spans="1:11" x14ac:dyDescent="0.25">
      <c r="A282" s="46" t="str">
        <f>Data!A214</f>
        <v>101-53037-009</v>
      </c>
      <c r="B282" s="46" t="str">
        <f>Data!B214</f>
        <v>TAX ATTORNEY FEES</v>
      </c>
      <c r="C282" s="23">
        <f>Data!C214</f>
        <v>12000</v>
      </c>
      <c r="D282" s="23">
        <f>Data!D214</f>
        <v>12000</v>
      </c>
      <c r="E282" s="23" t="str">
        <f>Data!E214</f>
        <v/>
      </c>
      <c r="F282" s="33">
        <f>Data!F214</f>
        <v>6254.49</v>
      </c>
      <c r="G282" s="37">
        <f>Data!G214</f>
        <v>12000</v>
      </c>
      <c r="H282" s="41">
        <f>Data!H214</f>
        <v>12000</v>
      </c>
      <c r="I282" s="23">
        <f>Data!I214</f>
        <v>16660.650000000001</v>
      </c>
      <c r="J282" s="23">
        <f>Data!J214</f>
        <v>18283.78</v>
      </c>
      <c r="K282" s="23">
        <f>Data!K214</f>
        <v>16670.419999999998</v>
      </c>
    </row>
    <row r="283" spans="1:11" x14ac:dyDescent="0.25">
      <c r="A283" s="46" t="str">
        <f>Data!A215</f>
        <v>101-53040-009</v>
      </c>
      <c r="B283" s="46" t="str">
        <f>Data!B215</f>
        <v>TAX COLLECTION SERVI</v>
      </c>
      <c r="C283" s="23">
        <f>Data!C215</f>
        <v>6500</v>
      </c>
      <c r="D283" s="23">
        <f>Data!D215</f>
        <v>6500</v>
      </c>
      <c r="E283" s="23" t="str">
        <f>Data!E215</f>
        <v/>
      </c>
      <c r="F283" s="33">
        <f>Data!F215</f>
        <v>4875</v>
      </c>
      <c r="G283" s="37">
        <f>Data!G215</f>
        <v>6500</v>
      </c>
      <c r="H283" s="41">
        <f>Data!H215</f>
        <v>6500</v>
      </c>
      <c r="I283" s="23">
        <f>Data!I215</f>
        <v>6500</v>
      </c>
      <c r="J283" s="23">
        <f>Data!J215</f>
        <v>6500</v>
      </c>
      <c r="K283" s="23">
        <f>Data!K215</f>
        <v>6500</v>
      </c>
    </row>
    <row r="284" spans="1:11" x14ac:dyDescent="0.25">
      <c r="A284" s="46" t="str">
        <f>Data!A216</f>
        <v>101-53050-009</v>
      </c>
      <c r="B284" s="46" t="str">
        <f>Data!B216</f>
        <v>PROFESSIONAL SERVICE</v>
      </c>
      <c r="C284" s="23">
        <f>Data!C216</f>
        <v>32000</v>
      </c>
      <c r="D284" s="23">
        <f>Data!D216</f>
        <v>12000</v>
      </c>
      <c r="E284" s="23" t="str">
        <f>Data!E216</f>
        <v/>
      </c>
      <c r="F284" s="33">
        <f>Data!F216</f>
        <v>15623.82</v>
      </c>
      <c r="G284" s="37">
        <f>Data!G216</f>
        <v>12000</v>
      </c>
      <c r="H284" s="41">
        <f>Data!H216</f>
        <v>16000</v>
      </c>
      <c r="I284" s="23">
        <f>Data!I216</f>
        <v>13597.84</v>
      </c>
      <c r="J284" s="23">
        <f>Data!J216</f>
        <v>9665.57</v>
      </c>
      <c r="K284" s="23">
        <f>Data!K216</f>
        <v>12000</v>
      </c>
    </row>
    <row r="285" spans="1:11" x14ac:dyDescent="0.25">
      <c r="A285" s="46" t="str">
        <f>Data!A217</f>
        <v>101-53070-009</v>
      </c>
      <c r="B285" s="46" t="str">
        <f>Data!B217</f>
        <v>TEMPORARY STAFFING S</v>
      </c>
      <c r="C285" s="23" t="str">
        <f>Data!C217</f>
        <v/>
      </c>
      <c r="D285" s="23" t="str">
        <f>Data!D217</f>
        <v/>
      </c>
      <c r="E285" s="23" t="str">
        <f>Data!E217</f>
        <v/>
      </c>
      <c r="F285" s="33" t="str">
        <f>Data!F217</f>
        <v/>
      </c>
      <c r="G285" s="37" t="str">
        <f>Data!G217</f>
        <v/>
      </c>
      <c r="H285" s="41" t="str">
        <f>Data!H217</f>
        <v/>
      </c>
      <c r="I285" s="23">
        <f>Data!I217</f>
        <v>2570.4</v>
      </c>
      <c r="J285" s="23">
        <f>Data!J217</f>
        <v>80</v>
      </c>
      <c r="K285" s="23" t="str">
        <f>Data!K217</f>
        <v/>
      </c>
    </row>
    <row r="286" spans="1:11" x14ac:dyDescent="0.25">
      <c r="A286" s="46" t="str">
        <f>Data!A218</f>
        <v>101-53075-009</v>
      </c>
      <c r="B286" s="46" t="str">
        <f>Data!B218</f>
        <v>OTHER SERVICES</v>
      </c>
      <c r="C286" s="23">
        <f>Data!C218</f>
        <v>1000</v>
      </c>
      <c r="D286" s="23">
        <f>Data!D218</f>
        <v>500</v>
      </c>
      <c r="E286" s="23" t="str">
        <f>Data!E218</f>
        <v/>
      </c>
      <c r="F286" s="33">
        <f>Data!F218</f>
        <v>-54</v>
      </c>
      <c r="G286" s="37">
        <f>Data!G218</f>
        <v>1000</v>
      </c>
      <c r="H286" s="41">
        <f>Data!H218</f>
        <v>1000</v>
      </c>
      <c r="I286" s="23">
        <f>Data!I218</f>
        <v>640.55999999999995</v>
      </c>
      <c r="J286" s="23">
        <f>Data!J218</f>
        <v>440</v>
      </c>
      <c r="K286" s="23">
        <f>Data!K218</f>
        <v>3748.9</v>
      </c>
    </row>
    <row r="287" spans="1:11" x14ac:dyDescent="0.25">
      <c r="A287" s="46" t="str">
        <f>Data!A219</f>
        <v>101-53200-009</v>
      </c>
      <c r="B287" s="46" t="str">
        <f>Data!B219</f>
        <v>COMMUNICATIONS - TEL</v>
      </c>
      <c r="C287" s="23">
        <f>Data!C219</f>
        <v>15000</v>
      </c>
      <c r="D287" s="23">
        <f>Data!D219</f>
        <v>15000</v>
      </c>
      <c r="E287" s="23" t="str">
        <f>Data!E219</f>
        <v/>
      </c>
      <c r="F287" s="33">
        <f>Data!F219</f>
        <v>12250.98</v>
      </c>
      <c r="G287" s="37">
        <f>Data!G219</f>
        <v>15000</v>
      </c>
      <c r="H287" s="41">
        <f>Data!H219</f>
        <v>15000</v>
      </c>
      <c r="I287" s="23">
        <f>Data!I219</f>
        <v>18754.099999999999</v>
      </c>
      <c r="J287" s="23">
        <f>Data!J219</f>
        <v>15149.81</v>
      </c>
      <c r="K287" s="23">
        <f>Data!K219</f>
        <v>19365.32</v>
      </c>
    </row>
    <row r="288" spans="1:11" x14ac:dyDescent="0.25">
      <c r="A288" s="46" t="str">
        <f>Data!A220</f>
        <v>101-53220-009</v>
      </c>
      <c r="B288" s="46" t="str">
        <f>Data!B220</f>
        <v>POSTAGE</v>
      </c>
      <c r="C288" s="23">
        <f>Data!C220</f>
        <v>3500</v>
      </c>
      <c r="D288" s="23">
        <f>Data!D220</f>
        <v>3500</v>
      </c>
      <c r="E288" s="23" t="str">
        <f>Data!E220</f>
        <v/>
      </c>
      <c r="F288" s="33">
        <f>Data!F220</f>
        <v>-8.2200000000000006</v>
      </c>
      <c r="G288" s="37">
        <f>Data!G220</f>
        <v>3500</v>
      </c>
      <c r="H288" s="41">
        <f>Data!H220</f>
        <v>3500</v>
      </c>
      <c r="I288" s="23">
        <f>Data!I220</f>
        <v>2174.3000000000002</v>
      </c>
      <c r="J288" s="23">
        <f>Data!J220</f>
        <v>3149.1</v>
      </c>
      <c r="K288" s="23">
        <f>Data!K220</f>
        <v>3220.15</v>
      </c>
    </row>
    <row r="289" spans="1:13" x14ac:dyDescent="0.25">
      <c r="A289" s="46" t="str">
        <f>Data!A221</f>
        <v>101-53230-009</v>
      </c>
      <c r="B289" s="46" t="str">
        <f>Data!B221</f>
        <v>UTILITIES-GAS/ELECTR</v>
      </c>
      <c r="C289" s="23">
        <f>Data!C221</f>
        <v>10000</v>
      </c>
      <c r="D289" s="23">
        <f>Data!D221</f>
        <v>10000</v>
      </c>
      <c r="E289" s="23" t="str">
        <f>Data!E221</f>
        <v/>
      </c>
      <c r="F289" s="33">
        <f>Data!F221</f>
        <v>5361.46</v>
      </c>
      <c r="G289" s="37">
        <f>Data!G221</f>
        <v>10000</v>
      </c>
      <c r="H289" s="41">
        <f>Data!H221</f>
        <v>10000</v>
      </c>
      <c r="I289" s="23">
        <f>Data!I221</f>
        <v>11716.5</v>
      </c>
      <c r="J289" s="23">
        <f>Data!J221</f>
        <v>20703.38</v>
      </c>
      <c r="K289" s="23">
        <f>Data!K221</f>
        <v>16953.990000000002</v>
      </c>
    </row>
    <row r="290" spans="1:13" x14ac:dyDescent="0.25">
      <c r="A290" s="46" t="str">
        <f>Data!A222</f>
        <v>101-53300-009</v>
      </c>
      <c r="B290" s="46" t="str">
        <f>Data!B222</f>
        <v>SCHOOLS/CONVENTION/T</v>
      </c>
      <c r="C290" s="23">
        <f>Data!C222</f>
        <v>6000</v>
      </c>
      <c r="D290" s="23">
        <f>Data!D222</f>
        <v>6000</v>
      </c>
      <c r="E290" s="23" t="str">
        <f>Data!E222</f>
        <v/>
      </c>
      <c r="F290" s="33">
        <f>Data!F222</f>
        <v>6825.58</v>
      </c>
      <c r="G290" s="37">
        <f>Data!G222</f>
        <v>6000</v>
      </c>
      <c r="H290" s="41">
        <f>Data!H222</f>
        <v>6826</v>
      </c>
      <c r="I290" s="23">
        <f>Data!I222</f>
        <v>3127.15</v>
      </c>
      <c r="J290" s="23">
        <f>Data!J222</f>
        <v>6328.38</v>
      </c>
      <c r="K290" s="23">
        <f>Data!K222</f>
        <v>5926.03</v>
      </c>
    </row>
    <row r="291" spans="1:13" x14ac:dyDescent="0.25">
      <c r="A291" s="46" t="str">
        <f>Data!A223</f>
        <v>101-53335-009</v>
      </c>
      <c r="B291" s="46" t="str">
        <f>Data!B223</f>
        <v>COPY MACHINE MAINTEN</v>
      </c>
      <c r="C291" s="23">
        <f>Data!C223</f>
        <v>3000</v>
      </c>
      <c r="D291" s="23">
        <f>Data!D223</f>
        <v>3000</v>
      </c>
      <c r="E291" s="23" t="str">
        <f>Data!E223</f>
        <v/>
      </c>
      <c r="F291" s="33">
        <f>Data!F223</f>
        <v>2964.39</v>
      </c>
      <c r="G291" s="37">
        <f>Data!G223</f>
        <v>2500</v>
      </c>
      <c r="H291" s="41">
        <f>Data!H223</f>
        <v>3100</v>
      </c>
      <c r="I291" s="23">
        <f>Data!I223</f>
        <v>2263.0700000000002</v>
      </c>
      <c r="J291" s="23">
        <f>Data!J223</f>
        <v>2594.94</v>
      </c>
      <c r="K291" s="23">
        <f>Data!K223</f>
        <v>3264.09</v>
      </c>
    </row>
    <row r="292" spans="1:13" x14ac:dyDescent="0.25">
      <c r="A292" s="46" t="str">
        <f>Data!A224</f>
        <v>101-53340-009</v>
      </c>
      <c r="B292" s="46" t="str">
        <f>Data!B224</f>
        <v>INSURANCE - LIABILIT</v>
      </c>
      <c r="C292" s="23">
        <f>Data!C224</f>
        <v>50000</v>
      </c>
      <c r="D292" s="23">
        <f>Data!D224</f>
        <v>54000</v>
      </c>
      <c r="E292" s="23" t="str">
        <f>Data!E224</f>
        <v/>
      </c>
      <c r="F292" s="33">
        <f>Data!F224</f>
        <v>49068.12</v>
      </c>
      <c r="G292" s="37">
        <f>Data!G224</f>
        <v>45400</v>
      </c>
      <c r="H292" s="41">
        <f>Data!H224</f>
        <v>49068.12</v>
      </c>
      <c r="I292" s="23">
        <f>Data!I224</f>
        <v>41265.120000000003</v>
      </c>
      <c r="J292" s="23">
        <f>Data!J224</f>
        <v>44100.04</v>
      </c>
      <c r="K292" s="23">
        <f>Data!K224</f>
        <v>1145.98</v>
      </c>
    </row>
    <row r="293" spans="1:13" x14ac:dyDescent="0.25">
      <c r="A293" s="46" t="str">
        <f>Data!A225</f>
        <v>101-53352-009</v>
      </c>
      <c r="B293" s="46" t="str">
        <f>Data!B225</f>
        <v>BUILDING INSPECTOR E</v>
      </c>
      <c r="C293" s="23">
        <f>Data!C225</f>
        <v>17000</v>
      </c>
      <c r="D293" s="23">
        <f>Data!D225</f>
        <v>17000</v>
      </c>
      <c r="E293" s="23" t="str">
        <f>Data!E225</f>
        <v/>
      </c>
      <c r="F293" s="33">
        <f>Data!F225</f>
        <v>7164.84</v>
      </c>
      <c r="G293" s="37">
        <f>Data!G225</f>
        <v>17000</v>
      </c>
      <c r="H293" s="41">
        <f>Data!H225</f>
        <v>17000</v>
      </c>
      <c r="I293" s="23">
        <f>Data!I225</f>
        <v>12866.02</v>
      </c>
      <c r="J293" s="23">
        <f>Data!J225</f>
        <v>21326.25</v>
      </c>
      <c r="K293" s="23">
        <f>Data!K225</f>
        <v>7462.03</v>
      </c>
    </row>
    <row r="294" spans="1:13" x14ac:dyDescent="0.25">
      <c r="A294" s="46" t="str">
        <f>Data!A226</f>
        <v>101-53360-009</v>
      </c>
      <c r="B294" s="46" t="str">
        <f>Data!B226</f>
        <v>COUNCIL EXPENSE</v>
      </c>
      <c r="C294" s="23">
        <f>Data!C226</f>
        <v>3000</v>
      </c>
      <c r="D294" s="23">
        <f>Data!D226</f>
        <v>3000</v>
      </c>
      <c r="E294" s="23" t="str">
        <f>Data!E226</f>
        <v/>
      </c>
      <c r="F294" s="33">
        <f>Data!F226</f>
        <v>3406.31</v>
      </c>
      <c r="G294" s="37">
        <f>Data!G226</f>
        <v>3000</v>
      </c>
      <c r="H294" s="41">
        <f>Data!H226</f>
        <v>3406.31</v>
      </c>
      <c r="I294" s="23">
        <f>Data!I226</f>
        <v>2459.9299999999998</v>
      </c>
      <c r="J294" s="23">
        <f>Data!J226</f>
        <v>634.41</v>
      </c>
      <c r="K294" s="23">
        <f>Data!K226</f>
        <v>1391.82</v>
      </c>
    </row>
    <row r="295" spans="1:13" s="46" customFormat="1" x14ac:dyDescent="0.25">
      <c r="A295" s="46" t="str">
        <f>Data!A227</f>
        <v>101-53500-009</v>
      </c>
      <c r="B295" s="46" t="str">
        <f>Data!B227</f>
        <v>DUES &amp; SUBSCRIPTIONS</v>
      </c>
      <c r="C295" s="23">
        <f>Data!C227</f>
        <v>6000</v>
      </c>
      <c r="D295" s="23">
        <f>Data!D227</f>
        <v>6000</v>
      </c>
      <c r="E295" s="23" t="str">
        <f>Data!E227</f>
        <v/>
      </c>
      <c r="F295" s="33">
        <f>Data!F227</f>
        <v>3626.46</v>
      </c>
      <c r="G295" s="37">
        <f>Data!G227</f>
        <v>6000</v>
      </c>
      <c r="H295" s="41">
        <f>Data!H227</f>
        <v>6000</v>
      </c>
      <c r="I295" s="23">
        <f>Data!I227</f>
        <v>5742.98</v>
      </c>
      <c r="J295" s="23">
        <f>Data!J227</f>
        <v>6790.78</v>
      </c>
      <c r="K295" s="23">
        <f>Data!K227</f>
        <v>5458.27</v>
      </c>
    </row>
    <row r="296" spans="1:13" s="46" customFormat="1" x14ac:dyDescent="0.25">
      <c r="A296" s="46" t="str">
        <f>Data!A228</f>
        <v>101-53505-009</v>
      </c>
      <c r="B296" s="46" t="str">
        <f>Data!B228</f>
        <v>BANK SERVICE CHARGES</v>
      </c>
      <c r="C296" s="23" t="str">
        <f>Data!C228</f>
        <v/>
      </c>
      <c r="D296" s="23" t="str">
        <f>Data!D228</f>
        <v/>
      </c>
      <c r="E296" s="23" t="str">
        <f>Data!E228</f>
        <v/>
      </c>
      <c r="F296" s="33">
        <f>Data!F228</f>
        <v>74</v>
      </c>
      <c r="G296" s="37">
        <f>Data!G228</f>
        <v>3000</v>
      </c>
      <c r="H296" s="41">
        <f>Data!H228</f>
        <v>3000</v>
      </c>
      <c r="I296" s="23">
        <f>Data!I228</f>
        <v>1484.69</v>
      </c>
      <c r="J296" s="23">
        <f>Data!J228</f>
        <v>3105.13</v>
      </c>
      <c r="K296" s="23">
        <f>Data!K228</f>
        <v>3136.89</v>
      </c>
    </row>
    <row r="297" spans="1:13" s="46" customFormat="1" x14ac:dyDescent="0.25">
      <c r="A297" s="46" t="str">
        <f>Data!A229</f>
        <v>101-53550-009</v>
      </c>
      <c r="B297" s="46" t="str">
        <f>Data!B229</f>
        <v>COMPUTER SOFTWARE &amp;</v>
      </c>
      <c r="C297" s="23">
        <f>Data!C229</f>
        <v>45000</v>
      </c>
      <c r="D297" s="23">
        <f>Data!D229</f>
        <v>45000</v>
      </c>
      <c r="E297" s="23" t="str">
        <f>Data!E229</f>
        <v/>
      </c>
      <c r="F297" s="33">
        <f>Data!F229</f>
        <v>41019.279999999999</v>
      </c>
      <c r="G297" s="37">
        <f>Data!G229</f>
        <v>40000</v>
      </c>
      <c r="H297" s="41">
        <f>Data!H229</f>
        <v>41020</v>
      </c>
      <c r="I297" s="23">
        <f>Data!I229</f>
        <v>48520.6</v>
      </c>
      <c r="J297" s="23">
        <f>Data!J229</f>
        <v>45151.3</v>
      </c>
      <c r="K297" s="23">
        <f>Data!K229</f>
        <v>48297.14</v>
      </c>
    </row>
    <row r="298" spans="1:13" x14ac:dyDescent="0.25">
      <c r="A298" s="46" t="str">
        <f>Data!A230</f>
        <v>101-53603-009</v>
      </c>
      <c r="B298" s="46" t="str">
        <f>Data!B230</f>
        <v>INTERLOCAL - EMERGEN</v>
      </c>
      <c r="C298" s="23">
        <f>Data!C230</f>
        <v>7260</v>
      </c>
      <c r="D298" s="23">
        <f>Data!D230</f>
        <v>7260</v>
      </c>
      <c r="E298" s="23" t="str">
        <f>Data!E230</f>
        <v/>
      </c>
      <c r="F298" s="33">
        <f>Data!F230</f>
        <v>7260</v>
      </c>
      <c r="G298" s="37">
        <f>Data!G230</f>
        <v>7260</v>
      </c>
      <c r="H298" s="41">
        <f>Data!H230</f>
        <v>7260</v>
      </c>
      <c r="I298" s="23">
        <f>Data!I230</f>
        <v>7260</v>
      </c>
      <c r="J298" s="23">
        <f>Data!J230</f>
        <v>7260</v>
      </c>
      <c r="K298" s="23">
        <f>Data!K230</f>
        <v>7260</v>
      </c>
    </row>
    <row r="299" spans="1:13" x14ac:dyDescent="0.25">
      <c r="A299" s="46" t="str">
        <f>Data!A231</f>
        <v>101-53606-009</v>
      </c>
      <c r="B299" s="46" t="str">
        <f>Data!B231</f>
        <v>EMPLOYEE APPRECIATIO</v>
      </c>
      <c r="C299" s="23">
        <f>Data!C231</f>
        <v>5000</v>
      </c>
      <c r="D299" s="23">
        <f>Data!D231</f>
        <v>5500</v>
      </c>
      <c r="E299" s="23" t="str">
        <f>Data!E231</f>
        <v/>
      </c>
      <c r="F299" s="33">
        <f>Data!F231</f>
        <v>5215.87</v>
      </c>
      <c r="G299" s="37">
        <f>Data!G231</f>
        <v>5000</v>
      </c>
      <c r="H299" s="41">
        <f>Data!H231</f>
        <v>6000</v>
      </c>
      <c r="I299" s="23">
        <f>Data!I231</f>
        <v>5238.8100000000004</v>
      </c>
      <c r="J299" s="23">
        <f>Data!J231</f>
        <v>3664.96</v>
      </c>
      <c r="K299" s="23">
        <f>Data!K231</f>
        <v>5029.58</v>
      </c>
      <c r="M299" t="s">
        <v>156</v>
      </c>
    </row>
    <row r="300" spans="1:13" s="46" customFormat="1" x14ac:dyDescent="0.25">
      <c r="A300" s="46" t="str">
        <f>Data!A232</f>
        <v>101-53609-009</v>
      </c>
      <c r="B300" s="46" t="str">
        <f>Data!B232</f>
        <v>STATE FEES</v>
      </c>
      <c r="C300" s="23">
        <f>Data!C232</f>
        <v>35</v>
      </c>
      <c r="D300" s="23">
        <f>Data!D232</f>
        <v>35</v>
      </c>
      <c r="E300" s="23" t="str">
        <f>Data!E232</f>
        <v/>
      </c>
      <c r="F300" s="33">
        <f>Data!F232</f>
        <v>35</v>
      </c>
      <c r="G300" s="37">
        <f>Data!G232</f>
        <v>35</v>
      </c>
      <c r="H300" s="41">
        <f>Data!H232</f>
        <v>35</v>
      </c>
      <c r="I300" s="23">
        <f>Data!I232</f>
        <v>35</v>
      </c>
      <c r="J300" s="23">
        <f>Data!J232</f>
        <v>35</v>
      </c>
      <c r="K300" s="23">
        <f>Data!K232</f>
        <v>35</v>
      </c>
    </row>
    <row r="301" spans="1:13" s="46" customFormat="1" x14ac:dyDescent="0.25">
      <c r="A301" s="46" t="str">
        <f>Data!A233</f>
        <v>101-53610-009</v>
      </c>
      <c r="B301" s="46" t="str">
        <f>Data!B233</f>
        <v>CUSTODIAL SERVICES</v>
      </c>
      <c r="C301" s="23" t="str">
        <f>Data!C233</f>
        <v/>
      </c>
      <c r="D301" s="23" t="str">
        <f>Data!D233</f>
        <v/>
      </c>
      <c r="E301" s="23" t="str">
        <f>Data!E233</f>
        <v/>
      </c>
      <c r="F301" s="33" t="str">
        <f>Data!F233</f>
        <v/>
      </c>
      <c r="G301" s="37" t="str">
        <f>Data!G233</f>
        <v/>
      </c>
      <c r="H301" s="41" t="str">
        <f>Data!H233</f>
        <v/>
      </c>
      <c r="I301" s="23" t="str">
        <f>Data!I233</f>
        <v/>
      </c>
      <c r="J301" s="23" t="str">
        <f>Data!J233</f>
        <v/>
      </c>
      <c r="K301" s="23">
        <f>Data!K233</f>
        <v>12675</v>
      </c>
    </row>
    <row r="302" spans="1:13" x14ac:dyDescent="0.25">
      <c r="A302" s="46" t="str">
        <f>Data!A234</f>
        <v>101-53611-009</v>
      </c>
      <c r="B302" s="46" t="str">
        <f>Data!B234</f>
        <v>ALARM &amp; SECURITY SYS</v>
      </c>
      <c r="C302" s="23">
        <f>Data!C234</f>
        <v>1000</v>
      </c>
      <c r="D302" s="23">
        <f>Data!D234</f>
        <v>1000</v>
      </c>
      <c r="E302" s="23" t="str">
        <f>Data!E234</f>
        <v/>
      </c>
      <c r="F302" s="33">
        <f>Data!F234</f>
        <v>266.45999999999998</v>
      </c>
      <c r="G302" s="37">
        <f>Data!G234</f>
        <v>1000</v>
      </c>
      <c r="H302" s="41">
        <f>Data!H234</f>
        <v>1000</v>
      </c>
      <c r="I302" s="23">
        <f>Data!I234</f>
        <v>1283.5999999999999</v>
      </c>
      <c r="J302" s="23">
        <f>Data!J234</f>
        <v>395</v>
      </c>
      <c r="K302" s="23">
        <f>Data!K234</f>
        <v>922.32</v>
      </c>
    </row>
    <row r="303" spans="1:13" s="46" customFormat="1" x14ac:dyDescent="0.25">
      <c r="A303" s="46" t="str">
        <f>Data!A235</f>
        <v>101-53614-009</v>
      </c>
      <c r="B303" s="46" t="str">
        <f>Data!B235</f>
        <v>POSTAGE METER SERVIC</v>
      </c>
      <c r="C303" s="23">
        <f>Data!C235</f>
        <v>1500</v>
      </c>
      <c r="D303" s="23">
        <f>Data!D235</f>
        <v>1500</v>
      </c>
      <c r="E303" s="23" t="str">
        <f>Data!E235</f>
        <v/>
      </c>
      <c r="F303" s="33">
        <f>Data!F235</f>
        <v>496.26</v>
      </c>
      <c r="G303" s="37">
        <f>Data!G235</f>
        <v>1500</v>
      </c>
      <c r="H303" s="41">
        <f>Data!H235</f>
        <v>1500</v>
      </c>
      <c r="I303" s="23">
        <f>Data!I235</f>
        <v>1618.37</v>
      </c>
      <c r="J303" s="23">
        <f>Data!J235</f>
        <v>1415.64</v>
      </c>
      <c r="K303" s="23">
        <f>Data!K235</f>
        <v>1363.44</v>
      </c>
    </row>
    <row r="304" spans="1:13" x14ac:dyDescent="0.25">
      <c r="A304" s="46" t="str">
        <f>Data!A236</f>
        <v>101-53620-009</v>
      </c>
      <c r="B304" s="46" t="str">
        <f>Data!B236</f>
        <v>GROUND MAINTENANCE</v>
      </c>
      <c r="C304" s="23">
        <f>Data!C236</f>
        <v>5000</v>
      </c>
      <c r="D304" s="23">
        <f>Data!D236</f>
        <v>5000</v>
      </c>
      <c r="E304" s="23" t="str">
        <f>Data!E236</f>
        <v/>
      </c>
      <c r="F304" s="33" t="str">
        <f>Data!F236</f>
        <v/>
      </c>
      <c r="G304" s="37">
        <f>Data!G236</f>
        <v>5000</v>
      </c>
      <c r="H304" s="41">
        <f>Data!H236</f>
        <v>5000</v>
      </c>
      <c r="I304" s="23">
        <f>Data!I236</f>
        <v>8278.51</v>
      </c>
      <c r="J304" s="23">
        <f>Data!J236</f>
        <v>7109.91</v>
      </c>
      <c r="K304" s="23" t="str">
        <f>Data!K236</f>
        <v/>
      </c>
    </row>
    <row r="305" spans="1:11" x14ac:dyDescent="0.25">
      <c r="A305" s="46" t="str">
        <f>Data!A237</f>
        <v>101-53645-009</v>
      </c>
      <c r="B305" s="46" t="str">
        <f>Data!B237</f>
        <v>LEGAL PUBLICATIONS</v>
      </c>
      <c r="C305" s="23">
        <f>Data!C237</f>
        <v>4500</v>
      </c>
      <c r="D305" s="23">
        <f>Data!D237</f>
        <v>4500</v>
      </c>
      <c r="E305" s="23" t="str">
        <f>Data!E237</f>
        <v/>
      </c>
      <c r="F305" s="33">
        <f>Data!F237</f>
        <v>1325.06</v>
      </c>
      <c r="G305" s="37">
        <f>Data!G237</f>
        <v>4500</v>
      </c>
      <c r="H305" s="41">
        <f>Data!H237</f>
        <v>4500</v>
      </c>
      <c r="I305" s="23">
        <f>Data!I237</f>
        <v>5937.38</v>
      </c>
      <c r="J305" s="23">
        <f>Data!J237</f>
        <v>2405.4499999999998</v>
      </c>
      <c r="K305" s="23">
        <f>Data!K237</f>
        <v>4465.16</v>
      </c>
    </row>
    <row r="306" spans="1:11" x14ac:dyDescent="0.25">
      <c r="A306" s="46" t="str">
        <f>Data!A238</f>
        <v>101-53820-009</v>
      </c>
      <c r="B306" s="46" t="str">
        <f>Data!B238</f>
        <v>PROPERTY TAX EXPENSE</v>
      </c>
      <c r="C306" s="23">
        <f>Data!C238</f>
        <v>500</v>
      </c>
      <c r="D306" s="23">
        <f>Data!D238</f>
        <v>500</v>
      </c>
      <c r="E306" s="23" t="str">
        <f>Data!E238</f>
        <v/>
      </c>
      <c r="F306" s="33">
        <f>Data!F238</f>
        <v>580.42999999999995</v>
      </c>
      <c r="G306" s="37">
        <f>Data!G238</f>
        <v>500</v>
      </c>
      <c r="H306" s="41">
        <f>Data!H238</f>
        <v>580.42999999999995</v>
      </c>
      <c r="I306" s="23">
        <f>Data!I238</f>
        <v>579.88</v>
      </c>
      <c r="J306" s="23">
        <f>Data!J238</f>
        <v>101.69</v>
      </c>
      <c r="K306" s="23" t="str">
        <f>Data!K238</f>
        <v/>
      </c>
    </row>
    <row r="307" spans="1:11" s="46" customFormat="1" x14ac:dyDescent="0.25">
      <c r="B307" s="25" t="s">
        <v>113</v>
      </c>
      <c r="C307" s="24">
        <f t="shared" ref="C307:K307" si="27">SUM(C276:C306)</f>
        <v>339011</v>
      </c>
      <c r="D307" s="24">
        <f t="shared" si="27"/>
        <v>343160</v>
      </c>
      <c r="E307" s="24">
        <f t="shared" si="27"/>
        <v>0</v>
      </c>
      <c r="F307" s="34">
        <f t="shared" si="27"/>
        <v>238724.89999999997</v>
      </c>
      <c r="G307" s="38">
        <f t="shared" si="27"/>
        <v>311012</v>
      </c>
      <c r="H307" s="42">
        <f t="shared" si="27"/>
        <v>323012.86</v>
      </c>
      <c r="I307" s="24">
        <f t="shared" si="27"/>
        <v>331610.56999999995</v>
      </c>
      <c r="J307" s="24">
        <f t="shared" si="27"/>
        <v>344009.24000000005</v>
      </c>
      <c r="K307" s="24">
        <f t="shared" si="27"/>
        <v>302097.15000000002</v>
      </c>
    </row>
    <row r="308" spans="1:11" s="46" customFormat="1" x14ac:dyDescent="0.25">
      <c r="C308" s="23"/>
      <c r="D308" s="23"/>
      <c r="E308" s="23"/>
      <c r="F308" s="33"/>
      <c r="G308" s="37"/>
      <c r="H308" s="41"/>
      <c r="I308" s="23"/>
      <c r="J308" s="23"/>
      <c r="K308" s="60"/>
    </row>
    <row r="309" spans="1:11" s="46" customFormat="1" x14ac:dyDescent="0.25">
      <c r="A309" s="46" t="str">
        <f>Data!A239</f>
        <v>101-54050-009</v>
      </c>
      <c r="B309" s="46" t="str">
        <f>Data!B239</f>
        <v>BUILDING REPAIR</v>
      </c>
      <c r="C309" s="23">
        <f>Data!C239</f>
        <v>10000</v>
      </c>
      <c r="D309" s="23">
        <f>Data!D239</f>
        <v>9000</v>
      </c>
      <c r="E309" s="23" t="str">
        <f>Data!E239</f>
        <v/>
      </c>
      <c r="F309" s="33">
        <f>Data!F239</f>
        <v>10567.89</v>
      </c>
      <c r="G309" s="37">
        <f>Data!G239</f>
        <v>9000</v>
      </c>
      <c r="H309" s="41">
        <f>Data!H239</f>
        <v>11000</v>
      </c>
      <c r="I309" s="23">
        <f>Data!I239</f>
        <v>151217.59</v>
      </c>
      <c r="J309" s="23">
        <f>Data!J239</f>
        <v>11472</v>
      </c>
      <c r="K309" s="23">
        <f>Data!K239</f>
        <v>2963.64</v>
      </c>
    </row>
    <row r="310" spans="1:11" s="46" customFormat="1" x14ac:dyDescent="0.25">
      <c r="A310" s="46" t="str">
        <f>Data!A240</f>
        <v>101-55010-009</v>
      </c>
      <c r="B310" s="46" t="str">
        <f>Data!B240</f>
        <v>FURNITURE &amp; FIXTURE</v>
      </c>
      <c r="C310" s="23">
        <f>Data!C240</f>
        <v>500</v>
      </c>
      <c r="D310" s="23" t="str">
        <f>Data!D240</f>
        <v/>
      </c>
      <c r="E310" s="23" t="str">
        <f>Data!E240</f>
        <v/>
      </c>
      <c r="F310" s="33" t="str">
        <f>Data!F240</f>
        <v/>
      </c>
      <c r="G310" s="37">
        <f>Data!G240</f>
        <v>1000</v>
      </c>
      <c r="H310" s="41">
        <f>Data!H240</f>
        <v>1000</v>
      </c>
      <c r="I310" s="23" t="str">
        <f>Data!I240</f>
        <v/>
      </c>
      <c r="J310" s="23">
        <f>Data!J240</f>
        <v>943.58</v>
      </c>
      <c r="K310" s="23">
        <f>Data!K240</f>
        <v>1408.1</v>
      </c>
    </row>
    <row r="311" spans="1:11" s="46" customFormat="1" x14ac:dyDescent="0.25">
      <c r="A311" s="46" t="str">
        <f>Data!A241</f>
        <v>101-55040-009</v>
      </c>
      <c r="B311" s="46" t="str">
        <f>Data!B241</f>
        <v>AUTO/TRUCK REPAIR</v>
      </c>
      <c r="C311" s="23">
        <f>Data!C241</f>
        <v>500</v>
      </c>
      <c r="D311" s="23">
        <f>Data!D241</f>
        <v>1000</v>
      </c>
      <c r="E311" s="23" t="str">
        <f>Data!E241</f>
        <v/>
      </c>
      <c r="F311" s="33">
        <f>Data!F241</f>
        <v>775.87</v>
      </c>
      <c r="G311" s="37">
        <f>Data!G241</f>
        <v>500</v>
      </c>
      <c r="H311" s="41">
        <f>Data!H241</f>
        <v>800</v>
      </c>
      <c r="I311" s="23">
        <f>Data!I241</f>
        <v>91.67</v>
      </c>
      <c r="J311" s="23">
        <f>Data!J241</f>
        <v>15</v>
      </c>
      <c r="K311" s="23">
        <f>Data!K241</f>
        <v>440.71</v>
      </c>
    </row>
    <row r="312" spans="1:11" s="46" customFormat="1" x14ac:dyDescent="0.25">
      <c r="A312" s="46" t="str">
        <f>Data!A242</f>
        <v>101-55100-009</v>
      </c>
      <c r="B312" s="46" t="str">
        <f>Data!B242</f>
        <v>HEATING &amp; COOLING RE</v>
      </c>
      <c r="C312" s="23">
        <f>Data!C242</f>
        <v>4500</v>
      </c>
      <c r="D312" s="23">
        <f>Data!D242</f>
        <v>4000</v>
      </c>
      <c r="E312" s="23" t="str">
        <f>Data!E242</f>
        <v/>
      </c>
      <c r="F312" s="33">
        <f>Data!F242</f>
        <v>4319.21</v>
      </c>
      <c r="G312" s="37">
        <f>Data!G242</f>
        <v>4000</v>
      </c>
      <c r="H312" s="41">
        <f>Data!H242</f>
        <v>4500</v>
      </c>
      <c r="I312" s="23">
        <f>Data!I242</f>
        <v>3212.02</v>
      </c>
      <c r="J312" s="23">
        <f>Data!J242</f>
        <v>2660.27</v>
      </c>
      <c r="K312" s="23">
        <f>Data!K242</f>
        <v>8213.58</v>
      </c>
    </row>
    <row r="313" spans="1:11" x14ac:dyDescent="0.25">
      <c r="A313" s="46" t="str">
        <f>Data!A243</f>
        <v>101-55400-009</v>
      </c>
      <c r="B313" s="46" t="str">
        <f>Data!B243</f>
        <v>CONTINGENCY</v>
      </c>
      <c r="C313" s="23" t="str">
        <f>Data!C243</f>
        <v/>
      </c>
      <c r="D313" s="23" t="str">
        <f>Data!D243</f>
        <v/>
      </c>
      <c r="E313" s="23" t="str">
        <f>Data!E243</f>
        <v/>
      </c>
      <c r="F313" s="33" t="str">
        <f>Data!F243</f>
        <v/>
      </c>
      <c r="G313" s="37">
        <f>Data!G243</f>
        <v>114135.58</v>
      </c>
      <c r="H313" s="41" t="str">
        <f>Data!H243</f>
        <v/>
      </c>
      <c r="I313" s="23">
        <f>Data!I243</f>
        <v>27992.13</v>
      </c>
      <c r="J313" s="23">
        <f>Data!J243</f>
        <v>47701.8</v>
      </c>
      <c r="K313" s="23" t="str">
        <f>Data!K243</f>
        <v/>
      </c>
    </row>
    <row r="314" spans="1:11" s="46" customFormat="1" x14ac:dyDescent="0.25">
      <c r="B314" s="22" t="s">
        <v>1001</v>
      </c>
      <c r="C314" s="24">
        <f t="shared" ref="C314:K314" si="28">SUM(C309:C313)</f>
        <v>15500</v>
      </c>
      <c r="D314" s="24">
        <f t="shared" si="28"/>
        <v>14000</v>
      </c>
      <c r="E314" s="24">
        <f t="shared" si="28"/>
        <v>0</v>
      </c>
      <c r="F314" s="34">
        <f t="shared" si="28"/>
        <v>15662.970000000001</v>
      </c>
      <c r="G314" s="38">
        <f t="shared" si="28"/>
        <v>128635.58</v>
      </c>
      <c r="H314" s="42">
        <f t="shared" si="28"/>
        <v>17300</v>
      </c>
      <c r="I314" s="24">
        <f t="shared" si="28"/>
        <v>182513.41</v>
      </c>
      <c r="J314" s="24">
        <f t="shared" si="28"/>
        <v>62792.65</v>
      </c>
      <c r="K314" s="24">
        <f t="shared" si="28"/>
        <v>13026.029999999999</v>
      </c>
    </row>
    <row r="315" spans="1:11" s="46" customFormat="1" x14ac:dyDescent="0.25">
      <c r="C315" s="23"/>
      <c r="D315" s="23"/>
      <c r="E315" s="23"/>
      <c r="F315" s="33"/>
      <c r="G315" s="37"/>
      <c r="H315" s="41"/>
      <c r="I315" s="23"/>
      <c r="J315" s="23"/>
      <c r="K315" s="60"/>
    </row>
    <row r="316" spans="1:11" s="46" customFormat="1" x14ac:dyDescent="0.25">
      <c r="A316" s="46" t="str">
        <f>Data!A244</f>
        <v>101-56020-009</v>
      </c>
      <c r="B316" s="46" t="str">
        <f>Data!B244</f>
        <v>ELECTION EXPENSE</v>
      </c>
      <c r="C316" s="23">
        <f>Data!C244</f>
        <v>2800</v>
      </c>
      <c r="D316" s="23">
        <f>Data!D244</f>
        <v>2800</v>
      </c>
      <c r="E316" s="23" t="str">
        <f>Data!E244</f>
        <v/>
      </c>
      <c r="F316" s="33">
        <f>Data!F244</f>
        <v>184</v>
      </c>
      <c r="G316" s="37">
        <f>Data!G244</f>
        <v>2800</v>
      </c>
      <c r="H316" s="41">
        <f>Data!H244</f>
        <v>2800</v>
      </c>
      <c r="I316" s="23">
        <f>Data!I244</f>
        <v>2731.02</v>
      </c>
      <c r="J316" s="23" t="str">
        <f>Data!J244</f>
        <v/>
      </c>
      <c r="K316" s="23" t="str">
        <f>Data!K244</f>
        <v/>
      </c>
    </row>
    <row r="317" spans="1:11" s="46" customFormat="1" x14ac:dyDescent="0.25">
      <c r="A317" s="46" t="str">
        <f>Data!A245</f>
        <v>101-56550-009</v>
      </c>
      <c r="B317" s="46" t="str">
        <f>Data!B245</f>
        <v>COMPUTER EQUIPMENT</v>
      </c>
      <c r="C317" s="23">
        <f>Data!C245</f>
        <v>9000</v>
      </c>
      <c r="D317" s="23">
        <f>Data!D245</f>
        <v>9000</v>
      </c>
      <c r="E317" s="23" t="str">
        <f>Data!E245</f>
        <v/>
      </c>
      <c r="F317" s="33">
        <f>Data!F245</f>
        <v>9865.98</v>
      </c>
      <c r="G317" s="37">
        <f>Data!G245</f>
        <v>5000</v>
      </c>
      <c r="H317" s="41">
        <f>Data!H245</f>
        <v>10000</v>
      </c>
      <c r="I317" s="23">
        <f>Data!I245</f>
        <v>6562.58</v>
      </c>
      <c r="J317" s="23">
        <f>Data!J245</f>
        <v>3362.65</v>
      </c>
      <c r="K317" s="23">
        <f>Data!K245</f>
        <v>28381.38</v>
      </c>
    </row>
    <row r="318" spans="1:11" s="46" customFormat="1" x14ac:dyDescent="0.25">
      <c r="A318" s="46" t="str">
        <f>Data!A246</f>
        <v>101-56560-009</v>
      </c>
      <c r="B318" s="46" t="str">
        <f>Data!B246</f>
        <v>FURNITURE &amp; FIXTURES</v>
      </c>
      <c r="C318" s="23" t="str">
        <f>Data!C246</f>
        <v/>
      </c>
      <c r="D318" s="23" t="str">
        <f>Data!D246</f>
        <v/>
      </c>
      <c r="E318" s="23" t="str">
        <f>Data!E246</f>
        <v/>
      </c>
      <c r="F318" s="33">
        <f>Data!F246</f>
        <v>588</v>
      </c>
      <c r="G318" s="37" t="str">
        <f>Data!G246</f>
        <v/>
      </c>
      <c r="H318" s="41" t="str">
        <f>Data!H246</f>
        <v/>
      </c>
      <c r="I318" s="23" t="str">
        <f>Data!I246</f>
        <v/>
      </c>
      <c r="J318" s="23" t="str">
        <f>Data!J246</f>
        <v/>
      </c>
      <c r="K318" s="23" t="str">
        <f>Data!K246</f>
        <v/>
      </c>
    </row>
    <row r="319" spans="1:11" s="46" customFormat="1" x14ac:dyDescent="0.25">
      <c r="A319" s="46" t="str">
        <f>Data!A247</f>
        <v>101-56700-009</v>
      </c>
      <c r="B319" s="46" t="str">
        <f>Data!B247</f>
        <v>VEHICLES PURCHASE</v>
      </c>
      <c r="C319" s="23" t="str">
        <f>Data!C247</f>
        <v/>
      </c>
      <c r="D319" s="23" t="str">
        <f>Data!D247</f>
        <v/>
      </c>
      <c r="E319" s="23" t="str">
        <f>Data!E247</f>
        <v/>
      </c>
      <c r="F319" s="33" t="str">
        <f>Data!F247</f>
        <v/>
      </c>
      <c r="G319" s="37" t="str">
        <f>Data!G247</f>
        <v/>
      </c>
      <c r="H319" s="41" t="str">
        <f>Data!H247</f>
        <v/>
      </c>
      <c r="I319" s="23" t="str">
        <f>Data!I247</f>
        <v/>
      </c>
      <c r="J319" s="23" t="str">
        <f>Data!J247</f>
        <v/>
      </c>
      <c r="K319" s="23">
        <f>Data!K247</f>
        <v>25972</v>
      </c>
    </row>
    <row r="320" spans="1:11" x14ac:dyDescent="0.25">
      <c r="A320" s="46" t="str">
        <f>Data!A248</f>
        <v>101-56999-009</v>
      </c>
      <c r="B320" s="46" t="str">
        <f>Data!B248</f>
        <v>CAPITAL OUTLAY</v>
      </c>
      <c r="C320" s="23" t="str">
        <f>Data!C248</f>
        <v/>
      </c>
      <c r="D320" s="23">
        <f>Data!D248</f>
        <v>27836.78</v>
      </c>
      <c r="E320" s="23" t="str">
        <f>Data!E248</f>
        <v/>
      </c>
      <c r="F320" s="33" t="str">
        <f>Data!F248</f>
        <v/>
      </c>
      <c r="G320" s="37" t="str">
        <f>Data!G248</f>
        <v/>
      </c>
      <c r="H320" s="41" t="str">
        <f>Data!H248</f>
        <v/>
      </c>
      <c r="I320" s="23">
        <f>Data!I248</f>
        <v>134634</v>
      </c>
      <c r="J320" s="23" t="str">
        <f>Data!J248</f>
        <v/>
      </c>
      <c r="K320" s="23" t="str">
        <f>Data!K248</f>
        <v/>
      </c>
    </row>
    <row r="321" spans="1:11" s="46" customFormat="1" x14ac:dyDescent="0.25">
      <c r="B321" s="22" t="s">
        <v>108</v>
      </c>
      <c r="C321" s="24">
        <f t="shared" ref="C321:K321" si="29">SUM(C316:C320)</f>
        <v>11800</v>
      </c>
      <c r="D321" s="24">
        <f t="shared" si="29"/>
        <v>39636.78</v>
      </c>
      <c r="E321" s="24">
        <f t="shared" si="29"/>
        <v>0</v>
      </c>
      <c r="F321" s="34">
        <f t="shared" si="29"/>
        <v>10637.98</v>
      </c>
      <c r="G321" s="38">
        <f t="shared" si="29"/>
        <v>7800</v>
      </c>
      <c r="H321" s="42">
        <f t="shared" si="29"/>
        <v>12800</v>
      </c>
      <c r="I321" s="24">
        <f t="shared" si="29"/>
        <v>143927.6</v>
      </c>
      <c r="J321" s="24">
        <f t="shared" si="29"/>
        <v>3362.65</v>
      </c>
      <c r="K321" s="24">
        <f t="shared" si="29"/>
        <v>54353.380000000005</v>
      </c>
    </row>
    <row r="322" spans="1:11" x14ac:dyDescent="0.25">
      <c r="A322" t="s">
        <v>156</v>
      </c>
      <c r="K322" s="60"/>
    </row>
    <row r="323" spans="1:11" x14ac:dyDescent="0.25">
      <c r="B323" s="22" t="s">
        <v>118</v>
      </c>
      <c r="C323" s="24">
        <f t="shared" ref="C323:K323" si="30">C268+C274+C307+C314+C321</f>
        <v>586098</v>
      </c>
      <c r="D323" s="24">
        <f t="shared" si="30"/>
        <v>607965.78</v>
      </c>
      <c r="E323" s="24">
        <f t="shared" si="30"/>
        <v>0</v>
      </c>
      <c r="F323" s="34">
        <f t="shared" si="30"/>
        <v>371643.75</v>
      </c>
      <c r="G323" s="38">
        <f t="shared" si="30"/>
        <v>647539.57999999996</v>
      </c>
      <c r="H323" s="42">
        <f t="shared" si="30"/>
        <v>563167.86</v>
      </c>
      <c r="I323" s="24">
        <f t="shared" si="30"/>
        <v>855750.62999999989</v>
      </c>
      <c r="J323" s="24">
        <f t="shared" si="30"/>
        <v>600685.32000000007</v>
      </c>
      <c r="K323" s="24">
        <f t="shared" si="30"/>
        <v>609644.22000000009</v>
      </c>
    </row>
    <row r="324" spans="1:11" x14ac:dyDescent="0.25">
      <c r="K324" s="60"/>
    </row>
    <row r="325" spans="1:11" x14ac:dyDescent="0.25">
      <c r="B325" s="22" t="s">
        <v>119</v>
      </c>
      <c r="K325" s="60"/>
    </row>
    <row r="326" spans="1:11" x14ac:dyDescent="0.25">
      <c r="K326" s="60"/>
    </row>
    <row r="327" spans="1:11" s="46" customFormat="1" x14ac:dyDescent="0.25">
      <c r="A327" s="46" t="str">
        <f>Data!A249</f>
        <v>101-51001-011</v>
      </c>
      <c r="B327" s="46" t="str">
        <f>Data!B249</f>
        <v>SALARIES &amp; WAGES SUP</v>
      </c>
      <c r="C327" s="23">
        <f>Data!C249</f>
        <v>43048</v>
      </c>
      <c r="D327" s="23">
        <f>Data!D249</f>
        <v>43048</v>
      </c>
      <c r="E327" s="23" t="str">
        <f>Data!E249</f>
        <v/>
      </c>
      <c r="F327" s="33">
        <f>Data!F249</f>
        <v>25386.48</v>
      </c>
      <c r="G327" s="37">
        <f>Data!G249</f>
        <v>41000</v>
      </c>
      <c r="H327" s="41">
        <f>Data!H249</f>
        <v>40997</v>
      </c>
      <c r="I327" s="23">
        <f>Data!I249</f>
        <v>39289.72</v>
      </c>
      <c r="J327" s="23">
        <f>Data!J249</f>
        <v>38609.15</v>
      </c>
      <c r="K327" s="23">
        <f>Data!K249</f>
        <v>37605.370000000003</v>
      </c>
    </row>
    <row r="328" spans="1:11" s="46" customFormat="1" x14ac:dyDescent="0.25">
      <c r="A328" s="46" t="str">
        <f>Data!A250</f>
        <v>101-51010-011</v>
      </c>
      <c r="B328" s="46" t="str">
        <f>Data!B250</f>
        <v>SALARIES &amp; WAGES LAB</v>
      </c>
      <c r="C328" s="23">
        <f>Data!C250</f>
        <v>12372</v>
      </c>
      <c r="D328" s="23">
        <f>Data!D250</f>
        <v>12372</v>
      </c>
      <c r="E328" s="23" t="str">
        <f>Data!E250</f>
        <v/>
      </c>
      <c r="F328" s="33">
        <f>Data!F250</f>
        <v>9627.82</v>
      </c>
      <c r="G328" s="37">
        <f>Data!G250</f>
        <v>21893</v>
      </c>
      <c r="H328" s="41">
        <f>Data!H250</f>
        <v>11783</v>
      </c>
      <c r="I328" s="23">
        <f>Data!I250</f>
        <v>37165.56</v>
      </c>
      <c r="J328" s="23">
        <f>Data!J250</f>
        <v>31814.31</v>
      </c>
      <c r="K328" s="23" t="str">
        <f>Data!K250</f>
        <v/>
      </c>
    </row>
    <row r="329" spans="1:11" s="46" customFormat="1" x14ac:dyDescent="0.25">
      <c r="A329" s="46" t="str">
        <f>Data!A251</f>
        <v>101-51030-011</v>
      </c>
      <c r="B329" s="46" t="str">
        <f>Data!B251</f>
        <v>LONGEVITY</v>
      </c>
      <c r="C329" s="23">
        <f>Data!C251</f>
        <v>441</v>
      </c>
      <c r="D329" s="23">
        <f>Data!D251</f>
        <v>441</v>
      </c>
      <c r="E329" s="23" t="str">
        <f>Data!E251</f>
        <v/>
      </c>
      <c r="F329" s="33">
        <f>Data!F251</f>
        <v>287</v>
      </c>
      <c r="G329" s="37">
        <f>Data!G251</f>
        <v>357</v>
      </c>
      <c r="H329" s="41">
        <f>Data!H251</f>
        <v>287</v>
      </c>
      <c r="I329" s="23">
        <f>Data!I251</f>
        <v>120</v>
      </c>
      <c r="J329" s="23">
        <f>Data!J251</f>
        <v>68</v>
      </c>
      <c r="K329" s="23" t="str">
        <f>Data!K251</f>
        <v/>
      </c>
    </row>
    <row r="330" spans="1:11" s="46" customFormat="1" x14ac:dyDescent="0.25">
      <c r="A330" s="46" t="str">
        <f>Data!A252</f>
        <v>101-51100-011</v>
      </c>
      <c r="B330" s="46" t="str">
        <f>Data!B252</f>
        <v>CONTRIBUTIONS TO TRM</v>
      </c>
      <c r="C330" s="23">
        <f>Data!C252</f>
        <v>4588</v>
      </c>
      <c r="D330" s="23">
        <f>Data!D252</f>
        <v>4766</v>
      </c>
      <c r="E330" s="23" t="str">
        <f>Data!E252</f>
        <v/>
      </c>
      <c r="F330" s="33">
        <f>Data!F252</f>
        <v>2773.19</v>
      </c>
      <c r="G330" s="37">
        <f>Data!G252</f>
        <v>4363</v>
      </c>
      <c r="H330" s="41">
        <f>Data!H252</f>
        <v>4363</v>
      </c>
      <c r="I330" s="23">
        <f>Data!I252</f>
        <v>4057.5</v>
      </c>
      <c r="J330" s="23">
        <f>Data!J252</f>
        <v>1759.1</v>
      </c>
      <c r="K330" s="23">
        <f>Data!K252</f>
        <v>1550.26</v>
      </c>
    </row>
    <row r="331" spans="1:11" s="46" customFormat="1" x14ac:dyDescent="0.25">
      <c r="A331" s="46" t="str">
        <f>Data!A253</f>
        <v>101-51110-011</v>
      </c>
      <c r="B331" s="46" t="str">
        <f>Data!B253</f>
        <v>FICA EXPENSE</v>
      </c>
      <c r="C331" s="23">
        <f>Data!C253</f>
        <v>3463</v>
      </c>
      <c r="D331" s="23">
        <f>Data!D253</f>
        <v>3463</v>
      </c>
      <c r="E331" s="23" t="str">
        <f>Data!E253</f>
        <v/>
      </c>
      <c r="F331" s="33">
        <f>Data!F253</f>
        <v>2167.41</v>
      </c>
      <c r="G331" s="37">
        <f>Data!G253</f>
        <v>3786</v>
      </c>
      <c r="H331" s="41">
        <f>Data!H253</f>
        <v>3295</v>
      </c>
      <c r="I331" s="23">
        <f>Data!I253</f>
        <v>4570.46</v>
      </c>
      <c r="J331" s="23">
        <f>Data!J253</f>
        <v>4166.33</v>
      </c>
      <c r="K331" s="23">
        <f>Data!K253</f>
        <v>2044.37</v>
      </c>
    </row>
    <row r="332" spans="1:11" s="46" customFormat="1" x14ac:dyDescent="0.25">
      <c r="A332" s="46" t="str">
        <f>Data!A254</f>
        <v>101-51115-011</v>
      </c>
      <c r="B332" s="46" t="str">
        <f>Data!B254</f>
        <v>MEDICARE EXPENSE</v>
      </c>
      <c r="C332" s="23">
        <f>Data!C254</f>
        <v>810</v>
      </c>
      <c r="D332" s="23">
        <f>Data!D254</f>
        <v>810</v>
      </c>
      <c r="E332" s="23" t="str">
        <f>Data!E254</f>
        <v/>
      </c>
      <c r="F332" s="33">
        <f>Data!F254</f>
        <v>506.92</v>
      </c>
      <c r="G332" s="37">
        <f>Data!G254</f>
        <v>885</v>
      </c>
      <c r="H332" s="41">
        <f>Data!H254</f>
        <v>771</v>
      </c>
      <c r="I332" s="23">
        <f>Data!I254</f>
        <v>1068.8800000000001</v>
      </c>
      <c r="J332" s="23">
        <f>Data!J254</f>
        <v>974.42</v>
      </c>
      <c r="K332" s="23">
        <f>Data!K254</f>
        <v>680.32</v>
      </c>
    </row>
    <row r="333" spans="1:11" s="46" customFormat="1" x14ac:dyDescent="0.25">
      <c r="A333" s="46" t="str">
        <f>Data!A255</f>
        <v>101-51150-011</v>
      </c>
      <c r="B333" s="46" t="str">
        <f>Data!B255</f>
        <v>UNEMPLOYMENT TAX EXP</v>
      </c>
      <c r="C333" s="23">
        <f>Data!C255</f>
        <v>504</v>
      </c>
      <c r="D333" s="23">
        <f>Data!D255</f>
        <v>504</v>
      </c>
      <c r="E333" s="23" t="str">
        <f>Data!E255</f>
        <v/>
      </c>
      <c r="F333" s="33">
        <f>Data!F255</f>
        <v>27.22</v>
      </c>
      <c r="G333" s="37">
        <f>Data!G255</f>
        <v>580</v>
      </c>
      <c r="H333" s="41">
        <f>Data!H255</f>
        <v>504</v>
      </c>
      <c r="I333" s="23">
        <f>Data!I255</f>
        <v>827.15</v>
      </c>
      <c r="J333" s="23">
        <f>Data!J255</f>
        <v>471.49</v>
      </c>
      <c r="K333" s="23">
        <f>Data!K255</f>
        <v>41.77</v>
      </c>
    </row>
    <row r="334" spans="1:11" x14ac:dyDescent="0.25">
      <c r="A334" s="46" t="str">
        <f>Data!A256</f>
        <v>101-51210-011</v>
      </c>
      <c r="B334" s="46" t="str">
        <f>Data!B256</f>
        <v>INSURANCE - MEDICAL</v>
      </c>
      <c r="C334" s="23">
        <f>Data!C256</f>
        <v>7650</v>
      </c>
      <c r="D334" s="23">
        <f>Data!D256</f>
        <v>7498</v>
      </c>
      <c r="E334" s="23" t="str">
        <f>Data!E256</f>
        <v/>
      </c>
      <c r="F334" s="33">
        <f>Data!F256</f>
        <v>4995.67</v>
      </c>
      <c r="G334" s="37">
        <f>Data!G256</f>
        <v>12513</v>
      </c>
      <c r="H334" s="41">
        <f>Data!H256</f>
        <v>6957</v>
      </c>
      <c r="I334" s="23">
        <f>Data!I256</f>
        <v>12525.14</v>
      </c>
      <c r="J334" s="23">
        <f>Data!J256</f>
        <v>11192.1</v>
      </c>
      <c r="K334" s="23">
        <f>Data!K256</f>
        <v>14913.08</v>
      </c>
    </row>
    <row r="335" spans="1:11" x14ac:dyDescent="0.25">
      <c r="A335" s="46" t="str">
        <f>Data!A257</f>
        <v>101-51216-011</v>
      </c>
      <c r="B335" s="46" t="str">
        <f>Data!B257</f>
        <v>DEDUCTIBLE REIMBURSE</v>
      </c>
      <c r="C335" s="23" t="str">
        <f>Data!C257</f>
        <v/>
      </c>
      <c r="D335" s="23" t="str">
        <f>Data!D257</f>
        <v/>
      </c>
      <c r="E335" s="23" t="str">
        <f>Data!E257</f>
        <v/>
      </c>
      <c r="F335" s="33" t="str">
        <f>Data!F257</f>
        <v/>
      </c>
      <c r="G335" s="37" t="str">
        <f>Data!G257</f>
        <v/>
      </c>
      <c r="H335" s="41" t="str">
        <f>Data!H257</f>
        <v/>
      </c>
      <c r="I335" s="23">
        <f>Data!I257</f>
        <v>3950</v>
      </c>
      <c r="J335" s="23" t="str">
        <f>Data!J257</f>
        <v/>
      </c>
      <c r="K335" s="23" t="str">
        <f>Data!K257</f>
        <v/>
      </c>
    </row>
    <row r="336" spans="1:11" s="46" customFormat="1" x14ac:dyDescent="0.25">
      <c r="A336" s="46" t="str">
        <f>Data!A258</f>
        <v>101-51220-011</v>
      </c>
      <c r="B336" s="46" t="str">
        <f>Data!B258</f>
        <v>INSURANCE - WORKERS</v>
      </c>
      <c r="C336" s="23">
        <f>Data!C258</f>
        <v>103</v>
      </c>
      <c r="D336" s="23">
        <f>Data!D258</f>
        <v>103</v>
      </c>
      <c r="E336" s="23" t="str">
        <f>Data!E258</f>
        <v/>
      </c>
      <c r="F336" s="33">
        <f>Data!F258</f>
        <v>98</v>
      </c>
      <c r="G336" s="37">
        <f>Data!G258</f>
        <v>98</v>
      </c>
      <c r="H336" s="41">
        <f>Data!H258</f>
        <v>98</v>
      </c>
      <c r="I336" s="23">
        <f>Data!I258</f>
        <v>93</v>
      </c>
      <c r="J336" s="23">
        <f>Data!J258</f>
        <v>90</v>
      </c>
      <c r="K336" s="23" t="str">
        <f>Data!K258</f>
        <v/>
      </c>
    </row>
    <row r="337" spans="1:11" x14ac:dyDescent="0.25">
      <c r="A337" s="46" t="str">
        <f>Data!A259</f>
        <v>101-51225-011</v>
      </c>
      <c r="B337" s="46" t="str">
        <f>Data!B259</f>
        <v>TELEMEDICINE EXPENSE</v>
      </c>
      <c r="C337" s="23">
        <f>Data!C259</f>
        <v>90</v>
      </c>
      <c r="D337" s="23">
        <f>Data!D259</f>
        <v>90</v>
      </c>
      <c r="E337" s="23" t="str">
        <f>Data!E259</f>
        <v/>
      </c>
      <c r="F337" s="33">
        <f>Data!F259</f>
        <v>90</v>
      </c>
      <c r="G337" s="37">
        <f>Data!G259</f>
        <v>90</v>
      </c>
      <c r="H337" s="41">
        <f>Data!H259</f>
        <v>90</v>
      </c>
      <c r="I337" s="23">
        <f>Data!I259</f>
        <v>90</v>
      </c>
      <c r="J337" s="23">
        <f>Data!J259</f>
        <v>120</v>
      </c>
      <c r="K337" s="23" t="str">
        <f>Data!K259</f>
        <v/>
      </c>
    </row>
    <row r="338" spans="1:11" x14ac:dyDescent="0.25">
      <c r="A338" s="46" t="str">
        <f>Data!A260</f>
        <v>101-51235-011</v>
      </c>
      <c r="B338" s="46" t="str">
        <f>Data!B260</f>
        <v>HEALTH SAVINGS PLAN</v>
      </c>
      <c r="C338" s="23">
        <f>Data!C260</f>
        <v>1000</v>
      </c>
      <c r="D338" s="23" t="str">
        <f>Data!D260</f>
        <v/>
      </c>
      <c r="E338" s="23" t="str">
        <f>Data!E260</f>
        <v/>
      </c>
      <c r="F338" s="33">
        <f>Data!F260</f>
        <v>200</v>
      </c>
      <c r="G338" s="37">
        <f>Data!G260</f>
        <v>1000</v>
      </c>
      <c r="H338" s="41">
        <f>Data!H260</f>
        <v>1000</v>
      </c>
      <c r="I338" s="23">
        <f>Data!I260</f>
        <v>2800</v>
      </c>
      <c r="J338" s="23">
        <f>Data!J260</f>
        <v>1000</v>
      </c>
      <c r="K338" s="23" t="str">
        <f>Data!K260</f>
        <v/>
      </c>
    </row>
    <row r="339" spans="1:11" x14ac:dyDescent="0.25">
      <c r="B339" s="25" t="s">
        <v>120</v>
      </c>
      <c r="C339" s="24">
        <f t="shared" ref="C339:K339" si="31">SUM(C327:C338)</f>
        <v>74069</v>
      </c>
      <c r="D339" s="24">
        <f t="shared" si="31"/>
        <v>73095</v>
      </c>
      <c r="E339" s="24">
        <f t="shared" si="31"/>
        <v>0</v>
      </c>
      <c r="F339" s="34">
        <f t="shared" si="31"/>
        <v>46159.710000000006</v>
      </c>
      <c r="G339" s="38">
        <f t="shared" si="31"/>
        <v>86565</v>
      </c>
      <c r="H339" s="42">
        <f t="shared" si="31"/>
        <v>70145</v>
      </c>
      <c r="I339" s="24">
        <f t="shared" si="31"/>
        <v>106557.41</v>
      </c>
      <c r="J339" s="24">
        <f t="shared" si="31"/>
        <v>90264.900000000023</v>
      </c>
      <c r="K339" s="24">
        <f t="shared" si="31"/>
        <v>56835.170000000006</v>
      </c>
    </row>
    <row r="340" spans="1:11" x14ac:dyDescent="0.25">
      <c r="K340" s="60"/>
    </row>
    <row r="341" spans="1:11" s="46" customFormat="1" x14ac:dyDescent="0.25">
      <c r="A341" s="46" t="str">
        <f>Data!A261</f>
        <v>101-52050-011</v>
      </c>
      <c r="B341" s="46" t="str">
        <f>Data!B261</f>
        <v>OFFICE SUPPLIES</v>
      </c>
      <c r="C341" s="23">
        <f>Data!C261</f>
        <v>1000</v>
      </c>
      <c r="D341" s="23">
        <f>Data!D261</f>
        <v>100</v>
      </c>
      <c r="E341" s="23" t="str">
        <f>Data!E261</f>
        <v/>
      </c>
      <c r="F341" s="33">
        <f>Data!F261</f>
        <v>564.49</v>
      </c>
      <c r="G341" s="37">
        <f>Data!G261</f>
        <v>800</v>
      </c>
      <c r="H341" s="41">
        <f>Data!H261</f>
        <v>800</v>
      </c>
      <c r="I341" s="23">
        <f>Data!I261</f>
        <v>811.03</v>
      </c>
      <c r="J341" s="23">
        <f>Data!J261</f>
        <v>522.95000000000005</v>
      </c>
      <c r="K341" s="23">
        <f>Data!K261</f>
        <v>1260.21</v>
      </c>
    </row>
    <row r="342" spans="1:11" s="46" customFormat="1" x14ac:dyDescent="0.25">
      <c r="A342" s="46" t="str">
        <f>Data!A262</f>
        <v>101-52060-011</v>
      </c>
      <c r="B342" s="46" t="str">
        <f>Data!B262</f>
        <v>OFFICE EQUIPMENT</v>
      </c>
      <c r="C342" s="23">
        <f>Data!C262</f>
        <v>700</v>
      </c>
      <c r="D342" s="23">
        <f>Data!D262</f>
        <v>1000</v>
      </c>
      <c r="E342" s="23" t="str">
        <f>Data!E262</f>
        <v/>
      </c>
      <c r="F342" s="33">
        <f>Data!F262</f>
        <v>429.3</v>
      </c>
      <c r="G342" s="37">
        <f>Data!G262</f>
        <v>1000</v>
      </c>
      <c r="H342" s="41">
        <f>Data!H262</f>
        <v>1000</v>
      </c>
      <c r="I342" s="23">
        <f>Data!I262</f>
        <v>890.9</v>
      </c>
      <c r="J342" s="23">
        <f>Data!J262</f>
        <v>452.96</v>
      </c>
      <c r="K342" s="23">
        <f>Data!K262</f>
        <v>2301.46</v>
      </c>
    </row>
    <row r="343" spans="1:11" x14ac:dyDescent="0.25">
      <c r="A343" s="46" t="str">
        <f>Data!A263</f>
        <v>101-52400-011</v>
      </c>
      <c r="B343" s="46" t="str">
        <f>Data!B263</f>
        <v>CLEANING/SANITATION</v>
      </c>
      <c r="C343" s="23">
        <f>Data!C263</f>
        <v>700</v>
      </c>
      <c r="D343" s="23">
        <f>Data!D263</f>
        <v>650</v>
      </c>
      <c r="E343" s="23" t="str">
        <f>Data!E263</f>
        <v/>
      </c>
      <c r="F343" s="33">
        <f>Data!F263</f>
        <v>490.65</v>
      </c>
      <c r="G343" s="37">
        <f>Data!G263</f>
        <v>650</v>
      </c>
      <c r="H343" s="41">
        <f>Data!H263</f>
        <v>650</v>
      </c>
      <c r="I343" s="23">
        <f>Data!I263</f>
        <v>662.34</v>
      </c>
      <c r="J343" s="23">
        <f>Data!J263</f>
        <v>615.16999999999996</v>
      </c>
      <c r="K343" s="23">
        <f>Data!K263</f>
        <v>627.33000000000004</v>
      </c>
    </row>
    <row r="344" spans="1:11" x14ac:dyDescent="0.25">
      <c r="B344" s="25" t="s">
        <v>112</v>
      </c>
      <c r="C344" s="24">
        <f t="shared" ref="C344:K344" si="32">SUM(C341:C343)</f>
        <v>2400</v>
      </c>
      <c r="D344" s="24">
        <f t="shared" si="32"/>
        <v>1750</v>
      </c>
      <c r="E344" s="24">
        <f t="shared" si="32"/>
        <v>0</v>
      </c>
      <c r="F344" s="34">
        <f t="shared" si="32"/>
        <v>1484.44</v>
      </c>
      <c r="G344" s="38">
        <f t="shared" si="32"/>
        <v>2450</v>
      </c>
      <c r="H344" s="42">
        <f t="shared" si="32"/>
        <v>2450</v>
      </c>
      <c r="I344" s="24">
        <f t="shared" si="32"/>
        <v>2364.27</v>
      </c>
      <c r="J344" s="24">
        <f t="shared" si="32"/>
        <v>1591.08</v>
      </c>
      <c r="K344" s="24">
        <f t="shared" si="32"/>
        <v>4189</v>
      </c>
    </row>
    <row r="345" spans="1:11" x14ac:dyDescent="0.25">
      <c r="K345" s="60"/>
    </row>
    <row r="346" spans="1:11" x14ac:dyDescent="0.25">
      <c r="A346" s="46" t="str">
        <f>Data!A264</f>
        <v>101-53070-011</v>
      </c>
      <c r="B346" s="46" t="str">
        <f>Data!B264</f>
        <v>TEMPORARY STAFFING S</v>
      </c>
      <c r="C346" s="23" t="str">
        <f>Data!C264</f>
        <v/>
      </c>
      <c r="D346" s="23" t="str">
        <f>Data!D264</f>
        <v/>
      </c>
      <c r="E346" s="23" t="str">
        <f>Data!E264</f>
        <v/>
      </c>
      <c r="F346" s="33" t="str">
        <f>Data!F264</f>
        <v/>
      </c>
      <c r="G346" s="37" t="str">
        <f>Data!G264</f>
        <v/>
      </c>
      <c r="H346" s="41" t="str">
        <f>Data!H264</f>
        <v/>
      </c>
      <c r="I346" s="23" t="str">
        <f>Data!I264</f>
        <v/>
      </c>
      <c r="J346" s="23">
        <f>Data!J264</f>
        <v>42</v>
      </c>
      <c r="K346" s="23" t="str">
        <f>Data!K264</f>
        <v/>
      </c>
    </row>
    <row r="347" spans="1:11" x14ac:dyDescent="0.25">
      <c r="A347" s="46" t="str">
        <f>Data!A265</f>
        <v>101-53075-011</v>
      </c>
      <c r="B347" s="46" t="str">
        <f>Data!B265</f>
        <v>OTHER SERVICES</v>
      </c>
      <c r="C347" s="23" t="str">
        <f>Data!C265</f>
        <v/>
      </c>
      <c r="D347" s="23" t="str">
        <f>Data!D265</f>
        <v/>
      </c>
      <c r="E347" s="23" t="str">
        <f>Data!E265</f>
        <v/>
      </c>
      <c r="F347" s="33" t="str">
        <f>Data!F265</f>
        <v/>
      </c>
      <c r="G347" s="37" t="str">
        <f>Data!G265</f>
        <v/>
      </c>
      <c r="H347" s="41" t="str">
        <f>Data!H265</f>
        <v/>
      </c>
      <c r="I347" s="23" t="str">
        <f>Data!I265</f>
        <v/>
      </c>
      <c r="J347" s="23" t="str">
        <f>Data!J265</f>
        <v/>
      </c>
      <c r="K347" s="23">
        <f>Data!K265</f>
        <v>568</v>
      </c>
    </row>
    <row r="348" spans="1:11" s="46" customFormat="1" x14ac:dyDescent="0.25">
      <c r="A348" s="46" t="str">
        <f>Data!A266</f>
        <v>101-53200-011</v>
      </c>
      <c r="B348" s="46" t="str">
        <f>Data!B266</f>
        <v>COMMUNICATIONS - TEL</v>
      </c>
      <c r="C348" s="23">
        <f>Data!C266</f>
        <v>3500</v>
      </c>
      <c r="D348" s="23">
        <f>Data!D266</f>
        <v>3500</v>
      </c>
      <c r="E348" s="23" t="str">
        <f>Data!E266</f>
        <v/>
      </c>
      <c r="F348" s="33">
        <f>Data!F266</f>
        <v>2240.16</v>
      </c>
      <c r="G348" s="37">
        <f>Data!G266</f>
        <v>3500</v>
      </c>
      <c r="H348" s="41">
        <f>Data!H266</f>
        <v>3500</v>
      </c>
      <c r="I348" s="23">
        <f>Data!I266</f>
        <v>3571.66</v>
      </c>
      <c r="J348" s="23">
        <f>Data!J266</f>
        <v>3669.41</v>
      </c>
      <c r="K348" s="23">
        <f>Data!K266</f>
        <v>4386.63</v>
      </c>
    </row>
    <row r="349" spans="1:11" s="46" customFormat="1" x14ac:dyDescent="0.25">
      <c r="A349" s="46" t="str">
        <f>Data!A267</f>
        <v>101-53230-011</v>
      </c>
      <c r="B349" s="46" t="str">
        <f>Data!B267</f>
        <v>UTILITIES-GAS/ELECTR</v>
      </c>
      <c r="C349" s="23">
        <f>Data!C267</f>
        <v>6000</v>
      </c>
      <c r="D349" s="23">
        <f>Data!D267</f>
        <v>6000</v>
      </c>
      <c r="E349" s="23" t="str">
        <f>Data!E267</f>
        <v/>
      </c>
      <c r="F349" s="33">
        <f>Data!F267</f>
        <v>4814.4799999999996</v>
      </c>
      <c r="G349" s="37">
        <f>Data!G267</f>
        <v>6000</v>
      </c>
      <c r="H349" s="41">
        <f>Data!H267</f>
        <v>6000</v>
      </c>
      <c r="I349" s="23">
        <f>Data!I267</f>
        <v>7829.83</v>
      </c>
      <c r="J349" s="23">
        <f>Data!J267</f>
        <v>7531.38</v>
      </c>
      <c r="K349" s="23">
        <f>Data!K267</f>
        <v>10171.19</v>
      </c>
    </row>
    <row r="350" spans="1:11" x14ac:dyDescent="0.25">
      <c r="A350" s="46" t="str">
        <f>Data!A268</f>
        <v>101-53300-011</v>
      </c>
      <c r="B350" s="46" t="str">
        <f>Data!B268</f>
        <v>SCHOOLS/CONVENTION/T</v>
      </c>
      <c r="C350" s="23">
        <f>Data!C268</f>
        <v>2000</v>
      </c>
      <c r="D350" s="23">
        <f>Data!D268</f>
        <v>2000</v>
      </c>
      <c r="E350" s="23" t="str">
        <f>Data!E268</f>
        <v/>
      </c>
      <c r="F350" s="33">
        <f>Data!F268</f>
        <v>1608.74</v>
      </c>
      <c r="G350" s="37">
        <f>Data!G268</f>
        <v>2000</v>
      </c>
      <c r="H350" s="41">
        <f>Data!H268</f>
        <v>2000</v>
      </c>
      <c r="I350" s="23">
        <f>Data!I268</f>
        <v>971.61</v>
      </c>
      <c r="J350" s="23">
        <f>Data!J268</f>
        <v>1765.49</v>
      </c>
      <c r="K350" s="23">
        <f>Data!K268</f>
        <v>3082.93</v>
      </c>
    </row>
    <row r="351" spans="1:11" x14ac:dyDescent="0.25">
      <c r="A351" s="46" t="str">
        <f>Data!A269</f>
        <v>101-53335-011</v>
      </c>
      <c r="B351" s="46" t="str">
        <f>Data!B269</f>
        <v>COPY MACHINE MAINTEN</v>
      </c>
      <c r="C351" s="23">
        <f>Data!C269</f>
        <v>2500</v>
      </c>
      <c r="D351" s="23">
        <f>Data!D269</f>
        <v>2500</v>
      </c>
      <c r="E351" s="23" t="str">
        <f>Data!E269</f>
        <v/>
      </c>
      <c r="F351" s="33">
        <f>Data!F269</f>
        <v>674.51</v>
      </c>
      <c r="G351" s="37">
        <f>Data!G269</f>
        <v>2500</v>
      </c>
      <c r="H351" s="41">
        <f>Data!H269</f>
        <v>2500</v>
      </c>
      <c r="I351" s="23">
        <f>Data!I269</f>
        <v>1219.1400000000001</v>
      </c>
      <c r="J351" s="23">
        <f>Data!J269</f>
        <v>1040.76</v>
      </c>
      <c r="K351" s="23">
        <f>Data!K269</f>
        <v>1671.76</v>
      </c>
    </row>
    <row r="352" spans="1:11" x14ac:dyDescent="0.25">
      <c r="A352" s="46" t="str">
        <f>Data!A270</f>
        <v>101-53361-011</v>
      </c>
      <c r="B352" s="46" t="str">
        <f>Data!B270</f>
        <v>BOARD MEMBER EXPENSE</v>
      </c>
      <c r="C352" s="23">
        <f>Data!C270</f>
        <v>500</v>
      </c>
      <c r="D352" s="23" t="str">
        <f>Data!D270</f>
        <v/>
      </c>
      <c r="E352" s="23" t="str">
        <f>Data!E270</f>
        <v/>
      </c>
      <c r="F352" s="33" t="str">
        <f>Data!F270</f>
        <v/>
      </c>
      <c r="G352" s="37" t="str">
        <f>Data!G270</f>
        <v/>
      </c>
      <c r="H352" s="41" t="str">
        <f>Data!H270</f>
        <v/>
      </c>
      <c r="I352" s="23" t="str">
        <f>Data!I270</f>
        <v/>
      </c>
      <c r="J352" s="23" t="str">
        <f>Data!J270</f>
        <v/>
      </c>
      <c r="K352" s="23" t="str">
        <f>Data!K270</f>
        <v/>
      </c>
    </row>
    <row r="353" spans="1:11" x14ac:dyDescent="0.25">
      <c r="A353" s="46" t="str">
        <f>Data!A271</f>
        <v>101-53500-011</v>
      </c>
      <c r="B353" s="46" t="str">
        <f>Data!B271</f>
        <v>DUES &amp; SUBSCRIPTIONS</v>
      </c>
      <c r="C353" s="23">
        <f>Data!C271</f>
        <v>2000</v>
      </c>
      <c r="D353" s="23">
        <f>Data!D271</f>
        <v>2000</v>
      </c>
      <c r="E353" s="23" t="str">
        <f>Data!E271</f>
        <v/>
      </c>
      <c r="F353" s="33">
        <f>Data!F271</f>
        <v>1249.94</v>
      </c>
      <c r="G353" s="37">
        <f>Data!G271</f>
        <v>2000</v>
      </c>
      <c r="H353" s="41">
        <f>Data!H271</f>
        <v>2000</v>
      </c>
      <c r="I353" s="23">
        <f>Data!I271</f>
        <v>1901.69</v>
      </c>
      <c r="J353" s="23">
        <f>Data!J271</f>
        <v>1446.28</v>
      </c>
      <c r="K353" s="23">
        <f>Data!K271</f>
        <v>1893.56</v>
      </c>
    </row>
    <row r="354" spans="1:11" s="46" customFormat="1" x14ac:dyDescent="0.25">
      <c r="A354" s="46" t="str">
        <f>Data!A272</f>
        <v>101-53610-011</v>
      </c>
      <c r="B354" s="46" t="str">
        <f>Data!B272</f>
        <v>CUSTODIAL SERVICES</v>
      </c>
      <c r="C354" s="23" t="str">
        <f>Data!C272</f>
        <v/>
      </c>
      <c r="D354" s="23" t="str">
        <f>Data!D272</f>
        <v/>
      </c>
      <c r="E354" s="23" t="str">
        <f>Data!E272</f>
        <v/>
      </c>
      <c r="F354" s="33" t="str">
        <f>Data!F272</f>
        <v/>
      </c>
      <c r="G354" s="37" t="str">
        <f>Data!G272</f>
        <v/>
      </c>
      <c r="H354" s="41" t="str">
        <f>Data!H272</f>
        <v/>
      </c>
      <c r="I354" s="23" t="str">
        <f>Data!I272</f>
        <v/>
      </c>
      <c r="J354" s="23" t="str">
        <f>Data!J272</f>
        <v/>
      </c>
      <c r="K354" s="23">
        <f>Data!K272</f>
        <v>15946.84</v>
      </c>
    </row>
    <row r="355" spans="1:11" s="46" customFormat="1" x14ac:dyDescent="0.25">
      <c r="A355" s="46" t="str">
        <f>Data!A273</f>
        <v>101-53611-011</v>
      </c>
      <c r="B355" s="46" t="str">
        <f>Data!B273</f>
        <v>ALARM &amp; SECURITY SYS</v>
      </c>
      <c r="C355" s="23">
        <f>Data!C273</f>
        <v>1000</v>
      </c>
      <c r="D355" s="23">
        <f>Data!D273</f>
        <v>1000</v>
      </c>
      <c r="E355" s="23" t="str">
        <f>Data!E273</f>
        <v/>
      </c>
      <c r="F355" s="33">
        <f>Data!F273</f>
        <v>455</v>
      </c>
      <c r="G355" s="37">
        <f>Data!G273</f>
        <v>1000</v>
      </c>
      <c r="H355" s="41">
        <f>Data!H273</f>
        <v>1000</v>
      </c>
      <c r="I355" s="23">
        <f>Data!I273</f>
        <v>480</v>
      </c>
      <c r="J355" s="23">
        <f>Data!J273</f>
        <v>959.68</v>
      </c>
      <c r="K355" s="23">
        <f>Data!K273</f>
        <v>15621.77</v>
      </c>
    </row>
    <row r="356" spans="1:11" s="46" customFormat="1" x14ac:dyDescent="0.25">
      <c r="A356" s="46" t="str">
        <f>Data!A274</f>
        <v>101-53640-011</v>
      </c>
      <c r="B356" s="46" t="str">
        <f>Data!B274</f>
        <v>DOWNTOWN MAINTENANCE</v>
      </c>
      <c r="C356" s="23">
        <f>Data!C274</f>
        <v>15000</v>
      </c>
      <c r="D356" s="23">
        <f>Data!D274</f>
        <v>15000</v>
      </c>
      <c r="E356" s="23" t="str">
        <f>Data!E274</f>
        <v/>
      </c>
      <c r="F356" s="33">
        <f>Data!F274</f>
        <v>13307.19</v>
      </c>
      <c r="G356" s="37">
        <f>Data!G274</f>
        <v>15000</v>
      </c>
      <c r="H356" s="41">
        <f>Data!H274</f>
        <v>15000</v>
      </c>
      <c r="I356" s="23">
        <f>Data!I274</f>
        <v>24247.63</v>
      </c>
      <c r="J356" s="23">
        <f>Data!J274</f>
        <v>11411.86</v>
      </c>
      <c r="K356" s="23">
        <f>Data!K274</f>
        <v>11983.15</v>
      </c>
    </row>
    <row r="357" spans="1:11" s="46" customFormat="1" x14ac:dyDescent="0.25">
      <c r="A357" s="46" t="str">
        <f>Data!A275</f>
        <v>101-53740-011</v>
      </c>
      <c r="B357" s="46" t="str">
        <f>Data!B275</f>
        <v>MAIN STREET PROGRAM</v>
      </c>
      <c r="C357" s="23">
        <f>Data!C275</f>
        <v>24700</v>
      </c>
      <c r="D357" s="23">
        <f>Data!D275</f>
        <v>24700</v>
      </c>
      <c r="E357" s="23" t="str">
        <f>Data!E275</f>
        <v/>
      </c>
      <c r="F357" s="33">
        <f>Data!F275</f>
        <v>12178.9</v>
      </c>
      <c r="G357" s="37">
        <f>Data!G275</f>
        <v>22700</v>
      </c>
      <c r="H357" s="41">
        <f>Data!H275</f>
        <v>22700</v>
      </c>
      <c r="I357" s="23">
        <f>Data!I275</f>
        <v>24658.27</v>
      </c>
      <c r="J357" s="23">
        <f>Data!J275</f>
        <v>15018.72</v>
      </c>
      <c r="K357" s="23">
        <f>Data!K275</f>
        <v>23579.06</v>
      </c>
    </row>
    <row r="358" spans="1:11" x14ac:dyDescent="0.25">
      <c r="A358" s="46" t="str">
        <f>Data!A276</f>
        <v>101-53740-011-ANN</v>
      </c>
      <c r="B358" s="46" t="str">
        <f>Data!B276</f>
        <v>MAIN STREET PROGRAM</v>
      </c>
      <c r="C358" s="23" t="str">
        <f>Data!C276</f>
        <v/>
      </c>
      <c r="D358" s="23" t="str">
        <f>Data!D276</f>
        <v/>
      </c>
      <c r="E358" s="23" t="str">
        <f>Data!E276</f>
        <v/>
      </c>
      <c r="F358" s="33" t="str">
        <f>Data!F276</f>
        <v/>
      </c>
      <c r="G358" s="37" t="str">
        <f>Data!G276</f>
        <v/>
      </c>
      <c r="H358" s="41" t="str">
        <f>Data!H276</f>
        <v/>
      </c>
      <c r="I358" s="23" t="str">
        <f>Data!I276</f>
        <v/>
      </c>
      <c r="J358" s="23">
        <f>Data!J276</f>
        <v>2569.38</v>
      </c>
      <c r="K358" s="23">
        <f>Data!K276</f>
        <v>753.56</v>
      </c>
    </row>
    <row r="359" spans="1:11" s="46" customFormat="1" x14ac:dyDescent="0.25">
      <c r="A359" s="46" t="str">
        <f>Data!A277</f>
        <v>101-53740-011-WINE</v>
      </c>
      <c r="B359" s="46" t="str">
        <f>Data!B277</f>
        <v>MAIN STREET PROGRAM</v>
      </c>
      <c r="C359" s="23" t="str">
        <f>Data!C277</f>
        <v/>
      </c>
      <c r="D359" s="23" t="str">
        <f>Data!D277</f>
        <v/>
      </c>
      <c r="E359" s="23" t="str">
        <f>Data!E277</f>
        <v/>
      </c>
      <c r="F359" s="33" t="str">
        <f>Data!F277</f>
        <v/>
      </c>
      <c r="G359" s="37" t="str">
        <f>Data!G277</f>
        <v/>
      </c>
      <c r="H359" s="41" t="str">
        <f>Data!H277</f>
        <v/>
      </c>
      <c r="I359" s="23" t="str">
        <f>Data!I277</f>
        <v/>
      </c>
      <c r="J359" s="23">
        <f>Data!J277</f>
        <v>130</v>
      </c>
      <c r="K359" s="23">
        <f>Data!K277</f>
        <v>37735.93</v>
      </c>
    </row>
    <row r="360" spans="1:11" s="46" customFormat="1" x14ac:dyDescent="0.25">
      <c r="A360" s="46" t="str">
        <f>Data!A278</f>
        <v>101-53751-011</v>
      </c>
      <c r="B360" s="46" t="str">
        <f>Data!B278</f>
        <v>MOUNTAIN BIKING TRAI</v>
      </c>
      <c r="C360" s="23" t="str">
        <f>Data!C278</f>
        <v/>
      </c>
      <c r="D360" s="23" t="str">
        <f>Data!D278</f>
        <v/>
      </c>
      <c r="E360" s="23" t="str">
        <f>Data!E278</f>
        <v/>
      </c>
      <c r="F360" s="33">
        <f>Data!F278</f>
        <v>332.77</v>
      </c>
      <c r="G360" s="37" t="str">
        <f>Data!G278</f>
        <v/>
      </c>
      <c r="H360" s="41" t="str">
        <f>Data!H278</f>
        <v/>
      </c>
      <c r="I360" s="23">
        <f>Data!I278</f>
        <v>1500</v>
      </c>
      <c r="J360" s="23">
        <f>Data!J278</f>
        <v>4521.13</v>
      </c>
      <c r="K360" s="23" t="str">
        <f>Data!K278</f>
        <v/>
      </c>
    </row>
    <row r="361" spans="1:11" x14ac:dyDescent="0.25">
      <c r="A361" s="46" t="str">
        <f>Data!A279</f>
        <v>101-53756-011</v>
      </c>
      <c r="B361" s="46" t="str">
        <f>Data!B279</f>
        <v>MEREDITH GRANT EXPEN</v>
      </c>
      <c r="C361" s="23" t="str">
        <f>Data!C279</f>
        <v/>
      </c>
      <c r="D361" s="23" t="str">
        <f>Data!D279</f>
        <v/>
      </c>
      <c r="E361" s="23" t="str">
        <f>Data!E279</f>
        <v/>
      </c>
      <c r="F361" s="33">
        <f>Data!F279</f>
        <v>6872.79</v>
      </c>
      <c r="G361" s="37" t="str">
        <f>Data!G279</f>
        <v/>
      </c>
      <c r="H361" s="41" t="str">
        <f>Data!H279</f>
        <v/>
      </c>
      <c r="I361" s="23">
        <f>Data!I279</f>
        <v>32225.75</v>
      </c>
      <c r="J361" s="23">
        <f>Data!J279</f>
        <v>73794.27</v>
      </c>
      <c r="K361" s="23">
        <f>Data!K279</f>
        <v>46460</v>
      </c>
    </row>
    <row r="362" spans="1:11" x14ac:dyDescent="0.25">
      <c r="A362" s="46" t="str">
        <f>Data!A280</f>
        <v>101-53756-011-RRP</v>
      </c>
      <c r="B362" s="46" t="str">
        <f>Data!B280</f>
        <v>MEREDITH GRANT EXPEN</v>
      </c>
      <c r="C362" s="23" t="str">
        <f>Data!C280</f>
        <v/>
      </c>
      <c r="D362" s="23" t="str">
        <f>Data!D280</f>
        <v/>
      </c>
      <c r="E362" s="23" t="str">
        <f>Data!E280</f>
        <v/>
      </c>
      <c r="F362" s="33" t="str">
        <f>Data!F280</f>
        <v/>
      </c>
      <c r="G362" s="37" t="str">
        <f>Data!G280</f>
        <v/>
      </c>
      <c r="H362" s="41" t="str">
        <f>Data!H280</f>
        <v/>
      </c>
      <c r="I362" s="23" t="str">
        <f>Data!I280</f>
        <v/>
      </c>
      <c r="J362" s="23">
        <f>Data!J280</f>
        <v>18708.169999999998</v>
      </c>
      <c r="K362" s="23">
        <f>Data!K280</f>
        <v>98265.02</v>
      </c>
    </row>
    <row r="363" spans="1:11" s="46" customFormat="1" x14ac:dyDescent="0.25">
      <c r="B363" s="25" t="s">
        <v>113</v>
      </c>
      <c r="C363" s="24">
        <f t="shared" ref="C363:K363" si="33">SUM(C346:C362)</f>
        <v>57200</v>
      </c>
      <c r="D363" s="24">
        <f t="shared" si="33"/>
        <v>56700</v>
      </c>
      <c r="E363" s="24">
        <f t="shared" si="33"/>
        <v>0</v>
      </c>
      <c r="F363" s="34">
        <f t="shared" si="33"/>
        <v>43734.479999999996</v>
      </c>
      <c r="G363" s="38">
        <f t="shared" si="33"/>
        <v>54700</v>
      </c>
      <c r="H363" s="42">
        <f t="shared" si="33"/>
        <v>54700</v>
      </c>
      <c r="I363" s="24">
        <f t="shared" si="33"/>
        <v>98605.58</v>
      </c>
      <c r="J363" s="24">
        <f t="shared" si="33"/>
        <v>142608.53</v>
      </c>
      <c r="K363" s="24">
        <f t="shared" si="33"/>
        <v>272119.40000000002</v>
      </c>
    </row>
    <row r="364" spans="1:11" s="46" customFormat="1" x14ac:dyDescent="0.25">
      <c r="C364" s="23"/>
      <c r="D364" s="23"/>
      <c r="E364" s="23"/>
      <c r="F364" s="33"/>
      <c r="G364" s="37"/>
      <c r="H364" s="41"/>
      <c r="I364" s="23"/>
      <c r="J364" s="23"/>
      <c r="K364" s="60"/>
    </row>
    <row r="365" spans="1:11" s="46" customFormat="1" x14ac:dyDescent="0.25">
      <c r="A365" s="46" t="str">
        <f>Data!A281</f>
        <v>101-54050-011</v>
      </c>
      <c r="B365" s="46" t="str">
        <f>Data!B281</f>
        <v>BUILDING REPAIR</v>
      </c>
      <c r="C365" s="23">
        <f>Data!C281</f>
        <v>15000</v>
      </c>
      <c r="D365" s="23">
        <f>Data!D281</f>
        <v>15000</v>
      </c>
      <c r="E365" s="23" t="str">
        <f>Data!E281</f>
        <v/>
      </c>
      <c r="F365" s="33">
        <f>Data!F281</f>
        <v>15399.26</v>
      </c>
      <c r="G365" s="37">
        <f>Data!G281</f>
        <v>15000</v>
      </c>
      <c r="H365" s="41">
        <f>Data!H281</f>
        <v>15000</v>
      </c>
      <c r="I365" s="23">
        <f>Data!I281</f>
        <v>12573.73</v>
      </c>
      <c r="J365" s="23">
        <f>Data!J281</f>
        <v>16391.16</v>
      </c>
      <c r="K365" s="23">
        <f>Data!K281</f>
        <v>11691.6</v>
      </c>
    </row>
    <row r="366" spans="1:11" s="46" customFormat="1" x14ac:dyDescent="0.25">
      <c r="A366" s="46" t="str">
        <f>Data!A282</f>
        <v>101-54200-011</v>
      </c>
      <c r="B366" s="46" t="str">
        <f>Data!B282</f>
        <v>MUSEUM PROJECTS</v>
      </c>
      <c r="C366" s="23">
        <f>Data!C282</f>
        <v>6400</v>
      </c>
      <c r="D366" s="23" t="str">
        <f>Data!D282</f>
        <v/>
      </c>
      <c r="E366" s="23" t="str">
        <f>Data!E282</f>
        <v/>
      </c>
      <c r="F366" s="33">
        <f>Data!F282</f>
        <v>3803.73</v>
      </c>
      <c r="G366" s="37">
        <f>Data!G282</f>
        <v>7551</v>
      </c>
      <c r="H366" s="41">
        <f>Data!H282</f>
        <v>7551</v>
      </c>
      <c r="I366" s="23">
        <f>Data!I282</f>
        <v>5222.6899999999996</v>
      </c>
      <c r="J366" s="23">
        <f>Data!J282</f>
        <v>3712.47</v>
      </c>
      <c r="K366" s="23">
        <f>Data!K282</f>
        <v>3532.09</v>
      </c>
    </row>
    <row r="367" spans="1:11" s="46" customFormat="1" x14ac:dyDescent="0.25">
      <c r="A367" s="46" t="str">
        <f>Data!A283</f>
        <v>101-54200-011-BAKED</v>
      </c>
      <c r="B367" s="46" t="str">
        <f>Data!B283</f>
        <v>MUSEUM PROJECTS</v>
      </c>
      <c r="C367" s="23" t="str">
        <f>Data!C283</f>
        <v/>
      </c>
      <c r="D367" s="23" t="str">
        <f>Data!D283</f>
        <v/>
      </c>
      <c r="E367" s="23" t="str">
        <f>Data!E283</f>
        <v/>
      </c>
      <c r="F367" s="33" t="str">
        <f>Data!F283</f>
        <v/>
      </c>
      <c r="G367" s="37" t="str">
        <f>Data!G283</f>
        <v/>
      </c>
      <c r="H367" s="41" t="str">
        <f>Data!H283</f>
        <v/>
      </c>
      <c r="I367" s="23" t="str">
        <f>Data!I283</f>
        <v/>
      </c>
      <c r="J367" s="23">
        <f>Data!J283</f>
        <v>259.06</v>
      </c>
      <c r="K367" s="23">
        <f>Data!K283</f>
        <v>1278.77</v>
      </c>
    </row>
    <row r="368" spans="1:11" s="46" customFormat="1" x14ac:dyDescent="0.25">
      <c r="A368" s="46" t="str">
        <f>Data!A284</f>
        <v>101-54220-011</v>
      </c>
      <c r="B368" s="46" t="str">
        <f>Data!B284</f>
        <v>STREET SIGNS &amp; MARKI</v>
      </c>
      <c r="C368" s="23">
        <f>Data!C284</f>
        <v>1000</v>
      </c>
      <c r="D368" s="23">
        <f>Data!D284</f>
        <v>1000</v>
      </c>
      <c r="E368" s="23" t="str">
        <f>Data!E284</f>
        <v/>
      </c>
      <c r="F368" s="33">
        <f>Data!F284</f>
        <v>428</v>
      </c>
      <c r="G368" s="37" t="str">
        <f>Data!G284</f>
        <v/>
      </c>
      <c r="H368" s="41" t="str">
        <f>Data!H284</f>
        <v/>
      </c>
      <c r="I368" s="23" t="str">
        <f>Data!I284</f>
        <v/>
      </c>
      <c r="J368" s="23">
        <f>Data!J284</f>
        <v>80</v>
      </c>
      <c r="K368" s="23" t="str">
        <f>Data!K284</f>
        <v/>
      </c>
    </row>
    <row r="369" spans="1:11" s="46" customFormat="1" x14ac:dyDescent="0.25">
      <c r="B369" s="22" t="s">
        <v>1001</v>
      </c>
      <c r="C369" s="24">
        <f t="shared" ref="C369:K369" si="34">SUM(C365:C368)</f>
        <v>22400</v>
      </c>
      <c r="D369" s="24">
        <f t="shared" si="34"/>
        <v>16000</v>
      </c>
      <c r="E369" s="24">
        <f t="shared" si="34"/>
        <v>0</v>
      </c>
      <c r="F369" s="34">
        <f t="shared" si="34"/>
        <v>19630.990000000002</v>
      </c>
      <c r="G369" s="38">
        <f t="shared" si="34"/>
        <v>22551</v>
      </c>
      <c r="H369" s="42">
        <f t="shared" si="34"/>
        <v>22551</v>
      </c>
      <c r="I369" s="24">
        <f t="shared" si="34"/>
        <v>17796.419999999998</v>
      </c>
      <c r="J369" s="24">
        <f t="shared" si="34"/>
        <v>20442.690000000002</v>
      </c>
      <c r="K369" s="24">
        <f t="shared" si="34"/>
        <v>16502.46</v>
      </c>
    </row>
    <row r="370" spans="1:11" s="46" customFormat="1" x14ac:dyDescent="0.25">
      <c r="C370" s="23"/>
      <c r="D370" s="23"/>
      <c r="E370" s="23"/>
      <c r="F370" s="33"/>
      <c r="G370" s="37"/>
      <c r="H370" s="41"/>
      <c r="I370" s="23"/>
      <c r="J370" s="23"/>
      <c r="K370" s="60"/>
    </row>
    <row r="371" spans="1:11" s="46" customFormat="1" x14ac:dyDescent="0.25">
      <c r="A371" s="46" t="str">
        <f>Data!A285</f>
        <v>101-56825-011</v>
      </c>
      <c r="B371" s="46" t="str">
        <f>Data!B285</f>
        <v>LANDMARK PROGRAM EXP</v>
      </c>
      <c r="C371" s="23">
        <f>Data!C285</f>
        <v>5800</v>
      </c>
      <c r="D371" s="23">
        <f>Data!D285</f>
        <v>5500</v>
      </c>
      <c r="E371" s="23" t="str">
        <f>Data!E285</f>
        <v/>
      </c>
      <c r="F371" s="33">
        <f>Data!F285</f>
        <v>2034.98</v>
      </c>
      <c r="G371" s="37">
        <f>Data!G285</f>
        <v>5000</v>
      </c>
      <c r="H371" s="41">
        <f>Data!H285</f>
        <v>5000</v>
      </c>
      <c r="I371" s="23">
        <f>Data!I285</f>
        <v>4457.45</v>
      </c>
      <c r="J371" s="23">
        <f>Data!J285</f>
        <v>5314.15</v>
      </c>
      <c r="K371" s="23">
        <f>Data!K285</f>
        <v>8874.27</v>
      </c>
    </row>
    <row r="372" spans="1:11" x14ac:dyDescent="0.25">
      <c r="A372" s="46" t="str">
        <f>Data!A286</f>
        <v>101-56825-011-RRP</v>
      </c>
      <c r="B372" s="46" t="str">
        <f>Data!B286</f>
        <v>LANDMARK PROGRAM EXP</v>
      </c>
      <c r="C372" s="23">
        <f>Data!C286</f>
        <v>15000</v>
      </c>
      <c r="D372" s="23">
        <f>Data!D286</f>
        <v>10000</v>
      </c>
      <c r="E372" s="23" t="str">
        <f>Data!E286</f>
        <v/>
      </c>
      <c r="F372" s="33">
        <f>Data!F286</f>
        <v>6313.02</v>
      </c>
      <c r="G372" s="37">
        <f>Data!G286</f>
        <v>5000</v>
      </c>
      <c r="H372" s="41">
        <f>Data!H286</f>
        <v>5000</v>
      </c>
      <c r="I372" s="23">
        <f>Data!I286</f>
        <v>3848.02</v>
      </c>
      <c r="J372" s="23">
        <f>Data!J286</f>
        <v>7620.86</v>
      </c>
      <c r="K372" s="23">
        <f>Data!K286</f>
        <v>10414.89</v>
      </c>
    </row>
    <row r="373" spans="1:11" x14ac:dyDescent="0.25">
      <c r="A373" s="46"/>
      <c r="B373" s="22" t="s">
        <v>108</v>
      </c>
      <c r="C373" s="24">
        <f t="shared" ref="C373:K373" si="35">SUM(C371:C372)</f>
        <v>20800</v>
      </c>
      <c r="D373" s="24">
        <f t="shared" si="35"/>
        <v>15500</v>
      </c>
      <c r="E373" s="24">
        <f t="shared" si="35"/>
        <v>0</v>
      </c>
      <c r="F373" s="34">
        <f t="shared" si="35"/>
        <v>8348</v>
      </c>
      <c r="G373" s="38">
        <f t="shared" si="35"/>
        <v>10000</v>
      </c>
      <c r="H373" s="42">
        <f t="shared" si="35"/>
        <v>10000</v>
      </c>
      <c r="I373" s="24">
        <f t="shared" si="35"/>
        <v>8305.4699999999993</v>
      </c>
      <c r="J373" s="24">
        <f t="shared" si="35"/>
        <v>12935.009999999998</v>
      </c>
      <c r="K373" s="24">
        <f t="shared" si="35"/>
        <v>19289.16</v>
      </c>
    </row>
    <row r="374" spans="1:11" x14ac:dyDescent="0.25">
      <c r="K374" s="60"/>
    </row>
    <row r="375" spans="1:11" x14ac:dyDescent="0.25">
      <c r="B375" s="22" t="s">
        <v>121</v>
      </c>
      <c r="C375" s="24">
        <f t="shared" ref="C375:K375" si="36">C339+C344+C363+C369+C373</f>
        <v>176869</v>
      </c>
      <c r="D375" s="24">
        <f t="shared" si="36"/>
        <v>163045</v>
      </c>
      <c r="E375" s="24">
        <f t="shared" si="36"/>
        <v>0</v>
      </c>
      <c r="F375" s="34">
        <f t="shared" si="36"/>
        <v>119357.62000000001</v>
      </c>
      <c r="G375" s="38">
        <f t="shared" si="36"/>
        <v>176266</v>
      </c>
      <c r="H375" s="42">
        <f t="shared" si="36"/>
        <v>159846</v>
      </c>
      <c r="I375" s="24">
        <f t="shared" si="36"/>
        <v>233629.15</v>
      </c>
      <c r="J375" s="24">
        <f t="shared" si="36"/>
        <v>267842.21000000002</v>
      </c>
      <c r="K375" s="24">
        <f t="shared" si="36"/>
        <v>368935.19</v>
      </c>
    </row>
    <row r="376" spans="1:11" x14ac:dyDescent="0.25">
      <c r="K376" s="60"/>
    </row>
    <row r="377" spans="1:11" x14ac:dyDescent="0.25">
      <c r="B377" s="22" t="s">
        <v>122</v>
      </c>
      <c r="K377" s="60"/>
    </row>
    <row r="378" spans="1:11" x14ac:dyDescent="0.25">
      <c r="K378" s="60"/>
    </row>
    <row r="379" spans="1:11" s="46" customFormat="1" x14ac:dyDescent="0.25">
      <c r="A379" s="46" t="str">
        <f>Data!A287</f>
        <v>101-51010-016</v>
      </c>
      <c r="B379" s="46" t="str">
        <f>Data!B287</f>
        <v>SALARIES &amp; WAGES LAB</v>
      </c>
      <c r="C379" s="23">
        <f>Data!C287</f>
        <v>44996</v>
      </c>
      <c r="D379" s="23">
        <f>Data!D287</f>
        <v>44996</v>
      </c>
      <c r="E379" s="23" t="str">
        <f>Data!E287</f>
        <v/>
      </c>
      <c r="F379" s="33">
        <f>Data!F287</f>
        <v>26423.03</v>
      </c>
      <c r="G379" s="37">
        <f>Data!G287</f>
        <v>42000</v>
      </c>
      <c r="H379" s="41">
        <f>Data!H287</f>
        <v>42895</v>
      </c>
      <c r="I379" s="23">
        <f>Data!I287</f>
        <v>38567.480000000003</v>
      </c>
      <c r="J379" s="23">
        <f>Data!J287</f>
        <v>27866.62</v>
      </c>
      <c r="K379" s="23" t="str">
        <f>Data!K287</f>
        <v/>
      </c>
    </row>
    <row r="380" spans="1:11" s="46" customFormat="1" x14ac:dyDescent="0.25">
      <c r="A380" s="46" t="str">
        <f>Data!A288</f>
        <v>101-51030-016</v>
      </c>
      <c r="B380" s="46" t="str">
        <f>Data!B288</f>
        <v>LONGEVITY</v>
      </c>
      <c r="C380" s="23">
        <f>Data!C288</f>
        <v>252</v>
      </c>
      <c r="D380" s="23">
        <f>Data!D288</f>
        <v>252</v>
      </c>
      <c r="E380" s="23" t="str">
        <f>Data!E288</f>
        <v/>
      </c>
      <c r="F380" s="33">
        <f>Data!F288</f>
        <v>98</v>
      </c>
      <c r="G380" s="37">
        <f>Data!G288</f>
        <v>168</v>
      </c>
      <c r="H380" s="41">
        <f>Data!H288</f>
        <v>98</v>
      </c>
      <c r="I380" s="23" t="str">
        <f>Data!I288</f>
        <v/>
      </c>
      <c r="J380" s="23" t="str">
        <f>Data!J288</f>
        <v/>
      </c>
      <c r="K380" s="23" t="str">
        <f>Data!K288</f>
        <v/>
      </c>
    </row>
    <row r="381" spans="1:11" s="46" customFormat="1" x14ac:dyDescent="0.25">
      <c r="A381" s="46" t="str">
        <f>Data!A289</f>
        <v>101-51100-016</v>
      </c>
      <c r="B381" s="46" t="str">
        <f>Data!B289</f>
        <v>CONTRIBUTIONS TO TRM</v>
      </c>
      <c r="C381" s="23">
        <f>Data!C289</f>
        <v>4774</v>
      </c>
      <c r="D381" s="23">
        <f>Data!D289</f>
        <v>4959</v>
      </c>
      <c r="E381" s="23" t="str">
        <f>Data!E289</f>
        <v/>
      </c>
      <c r="F381" s="33">
        <f>Data!F289</f>
        <v>2864.99</v>
      </c>
      <c r="G381" s="37">
        <f>Data!G289</f>
        <v>4449</v>
      </c>
      <c r="H381" s="41">
        <f>Data!H289</f>
        <v>4543</v>
      </c>
      <c r="I381" s="23">
        <f>Data!I289</f>
        <v>3974.81</v>
      </c>
      <c r="J381" s="23">
        <f>Data!J289</f>
        <v>1288.55</v>
      </c>
      <c r="K381" s="23" t="str">
        <f>Data!K289</f>
        <v/>
      </c>
    </row>
    <row r="382" spans="1:11" s="46" customFormat="1" x14ac:dyDescent="0.25">
      <c r="A382" s="46" t="str">
        <f>Data!A290</f>
        <v>101-51110-016</v>
      </c>
      <c r="B382" s="46" t="str">
        <f>Data!B290</f>
        <v>FICA EXPENSE</v>
      </c>
      <c r="C382" s="23">
        <f>Data!C290</f>
        <v>2805</v>
      </c>
      <c r="D382" s="23">
        <f>Data!D290</f>
        <v>2805</v>
      </c>
      <c r="E382" s="23" t="str">
        <f>Data!E290</f>
        <v/>
      </c>
      <c r="F382" s="33">
        <f>Data!F290</f>
        <v>1629.32</v>
      </c>
      <c r="G382" s="37">
        <f>Data!G290</f>
        <v>2614</v>
      </c>
      <c r="H382" s="41">
        <f>Data!H290</f>
        <v>2670</v>
      </c>
      <c r="I382" s="23">
        <f>Data!I290</f>
        <v>2367.73</v>
      </c>
      <c r="J382" s="23">
        <f>Data!J290</f>
        <v>1627.77</v>
      </c>
      <c r="K382" s="23" t="str">
        <f>Data!K290</f>
        <v/>
      </c>
    </row>
    <row r="383" spans="1:11" s="46" customFormat="1" x14ac:dyDescent="0.25">
      <c r="A383" s="46" t="str">
        <f>Data!A291</f>
        <v>101-51115-016</v>
      </c>
      <c r="B383" s="46" t="str">
        <f>Data!B291</f>
        <v>MEDICARE EXPENSE</v>
      </c>
      <c r="C383" s="23">
        <f>Data!C291</f>
        <v>656</v>
      </c>
      <c r="D383" s="23">
        <f>Data!D291</f>
        <v>656</v>
      </c>
      <c r="E383" s="23" t="str">
        <f>Data!E291</f>
        <v/>
      </c>
      <c r="F383" s="33">
        <f>Data!F291</f>
        <v>381.06</v>
      </c>
      <c r="G383" s="37">
        <f>Data!G291</f>
        <v>611</v>
      </c>
      <c r="H383" s="41">
        <f>Data!H291</f>
        <v>624</v>
      </c>
      <c r="I383" s="23">
        <f>Data!I291</f>
        <v>553.74</v>
      </c>
      <c r="J383" s="23">
        <f>Data!J291</f>
        <v>380.69</v>
      </c>
      <c r="K383" s="23" t="str">
        <f>Data!K291</f>
        <v/>
      </c>
    </row>
    <row r="384" spans="1:11" s="46" customFormat="1" x14ac:dyDescent="0.25">
      <c r="A384" s="46" t="str">
        <f>Data!A292</f>
        <v>101-51150-016</v>
      </c>
      <c r="B384" s="46" t="str">
        <f>Data!B292</f>
        <v>UNEMPLOYMENT TAX EXP</v>
      </c>
      <c r="C384" s="23">
        <f>Data!C292</f>
        <v>252</v>
      </c>
      <c r="D384" s="23">
        <f>Data!D292</f>
        <v>252</v>
      </c>
      <c r="E384" s="23" t="str">
        <f>Data!E292</f>
        <v/>
      </c>
      <c r="F384" s="33">
        <f>Data!F292</f>
        <v>9</v>
      </c>
      <c r="G384" s="37">
        <f>Data!G292</f>
        <v>252</v>
      </c>
      <c r="H384" s="41">
        <f>Data!H292</f>
        <v>252</v>
      </c>
      <c r="I384" s="23">
        <f>Data!I292</f>
        <v>396</v>
      </c>
      <c r="J384" s="23">
        <f>Data!J292</f>
        <v>144</v>
      </c>
      <c r="K384" s="23" t="str">
        <f>Data!K292</f>
        <v/>
      </c>
    </row>
    <row r="385" spans="1:11" x14ac:dyDescent="0.25">
      <c r="A385" s="46" t="str">
        <f>Data!A293</f>
        <v>101-51210-016</v>
      </c>
      <c r="B385" s="46" t="str">
        <f>Data!B293</f>
        <v>INSURANCE - MEDICAL</v>
      </c>
      <c r="C385" s="23">
        <f>Data!C293</f>
        <v>7650</v>
      </c>
      <c r="D385" s="23">
        <f>Data!D293</f>
        <v>7498</v>
      </c>
      <c r="E385" s="23" t="str">
        <f>Data!E293</f>
        <v/>
      </c>
      <c r="F385" s="33">
        <f>Data!F293</f>
        <v>4405.93</v>
      </c>
      <c r="G385" s="37">
        <f>Data!G293</f>
        <v>7376</v>
      </c>
      <c r="H385" s="41">
        <f>Data!H293</f>
        <v>6957</v>
      </c>
      <c r="I385" s="23">
        <f>Data!I293</f>
        <v>6183.79</v>
      </c>
      <c r="J385" s="23">
        <f>Data!J293</f>
        <v>5600.57</v>
      </c>
      <c r="K385" s="23" t="str">
        <f>Data!K293</f>
        <v/>
      </c>
    </row>
    <row r="386" spans="1:11" s="46" customFormat="1" x14ac:dyDescent="0.25">
      <c r="A386" s="46" t="str">
        <f>Data!A294</f>
        <v>101-51216-016</v>
      </c>
      <c r="B386" s="46" t="str">
        <f>Data!B294</f>
        <v>DEDUCTIBLE REIMBURSE</v>
      </c>
      <c r="C386" s="23" t="str">
        <f>Data!C294</f>
        <v/>
      </c>
      <c r="D386" s="23" t="str">
        <f>Data!D294</f>
        <v/>
      </c>
      <c r="E386" s="23" t="str">
        <f>Data!E294</f>
        <v/>
      </c>
      <c r="F386" s="33">
        <f>Data!F294</f>
        <v>206.34</v>
      </c>
      <c r="G386" s="37" t="str">
        <f>Data!G294</f>
        <v/>
      </c>
      <c r="H386" s="41" t="str">
        <f>Data!H294</f>
        <v/>
      </c>
      <c r="I386" s="23" t="str">
        <f>Data!I294</f>
        <v/>
      </c>
      <c r="J386" s="23" t="str">
        <f>Data!J294</f>
        <v/>
      </c>
      <c r="K386" s="23" t="str">
        <f>Data!K294</f>
        <v/>
      </c>
    </row>
    <row r="387" spans="1:11" s="46" customFormat="1" x14ac:dyDescent="0.25">
      <c r="A387" s="46" t="str">
        <f>Data!A295</f>
        <v>101-51220-016</v>
      </c>
      <c r="B387" s="46" t="str">
        <f>Data!B295</f>
        <v>INSURANCE - WORKERS</v>
      </c>
      <c r="C387" s="23">
        <f>Data!C295</f>
        <v>108</v>
      </c>
      <c r="D387" s="23">
        <f>Data!D295</f>
        <v>108</v>
      </c>
      <c r="E387" s="23" t="str">
        <f>Data!E295</f>
        <v/>
      </c>
      <c r="F387" s="33">
        <f>Data!F295</f>
        <v>100</v>
      </c>
      <c r="G387" s="37">
        <f>Data!G295</f>
        <v>100</v>
      </c>
      <c r="H387" s="41">
        <f>Data!H295</f>
        <v>100</v>
      </c>
      <c r="I387" s="23">
        <f>Data!I295</f>
        <v>83</v>
      </c>
      <c r="J387" s="23" t="str">
        <f>Data!J295</f>
        <v/>
      </c>
      <c r="K387" s="23" t="str">
        <f>Data!K295</f>
        <v/>
      </c>
    </row>
    <row r="388" spans="1:11" x14ac:dyDescent="0.25">
      <c r="A388" s="46" t="str">
        <f>Data!A296</f>
        <v>101-51225-016</v>
      </c>
      <c r="B388" s="46" t="str">
        <f>Data!B296</f>
        <v>TELEMEDICINE EXPENSE</v>
      </c>
      <c r="C388" s="23">
        <f>Data!C296</f>
        <v>90</v>
      </c>
      <c r="D388" s="23">
        <f>Data!D296</f>
        <v>90</v>
      </c>
      <c r="E388" s="23" t="str">
        <f>Data!E296</f>
        <v/>
      </c>
      <c r="F388" s="33">
        <f>Data!F296</f>
        <v>90</v>
      </c>
      <c r="G388" s="37">
        <f>Data!G296</f>
        <v>90</v>
      </c>
      <c r="H388" s="41">
        <f>Data!H296</f>
        <v>90</v>
      </c>
      <c r="I388" s="23">
        <f>Data!I296</f>
        <v>90</v>
      </c>
      <c r="J388" s="23">
        <f>Data!J296</f>
        <v>98.5</v>
      </c>
      <c r="K388" s="23" t="str">
        <f>Data!K296</f>
        <v/>
      </c>
    </row>
    <row r="389" spans="1:11" x14ac:dyDescent="0.25">
      <c r="A389" s="46" t="str">
        <f>Data!A297</f>
        <v>101-51235-016</v>
      </c>
      <c r="B389" s="46" t="str">
        <f>Data!B297</f>
        <v>HEALTH SAVINGS PLAN</v>
      </c>
      <c r="C389" s="23">
        <f>Data!C297</f>
        <v>1000</v>
      </c>
      <c r="D389" s="23" t="str">
        <f>Data!D297</f>
        <v/>
      </c>
      <c r="E389" s="23" t="str">
        <f>Data!E297</f>
        <v/>
      </c>
      <c r="F389" s="33">
        <f>Data!F297</f>
        <v>117.91</v>
      </c>
      <c r="G389" s="37">
        <f>Data!G297</f>
        <v>1000</v>
      </c>
      <c r="H389" s="41">
        <f>Data!H297</f>
        <v>1000</v>
      </c>
      <c r="I389" s="23">
        <f>Data!I297</f>
        <v>1882.09</v>
      </c>
      <c r="J389" s="23" t="str">
        <f>Data!J297</f>
        <v/>
      </c>
      <c r="K389" s="23" t="str">
        <f>Data!K297</f>
        <v/>
      </c>
    </row>
    <row r="390" spans="1:11" x14ac:dyDescent="0.25">
      <c r="B390" s="25" t="s">
        <v>120</v>
      </c>
      <c r="C390" s="24">
        <f t="shared" ref="C390:K390" si="37">SUM(C379:C389)</f>
        <v>62583</v>
      </c>
      <c r="D390" s="24">
        <f t="shared" si="37"/>
        <v>61616</v>
      </c>
      <c r="E390" s="24">
        <f t="shared" si="37"/>
        <v>0</v>
      </c>
      <c r="F390" s="34">
        <f t="shared" si="37"/>
        <v>36325.58</v>
      </c>
      <c r="G390" s="38">
        <f t="shared" si="37"/>
        <v>58660</v>
      </c>
      <c r="H390" s="42">
        <f t="shared" si="37"/>
        <v>59229</v>
      </c>
      <c r="I390" s="24">
        <f t="shared" si="37"/>
        <v>54098.64</v>
      </c>
      <c r="J390" s="24">
        <f t="shared" si="37"/>
        <v>37006.699999999997</v>
      </c>
      <c r="K390" s="24">
        <f t="shared" si="37"/>
        <v>0</v>
      </c>
    </row>
    <row r="391" spans="1:11" x14ac:dyDescent="0.25">
      <c r="K391" s="60"/>
    </row>
    <row r="392" spans="1:11" x14ac:dyDescent="0.25">
      <c r="A392" t="str">
        <f>Data!A298</f>
        <v>101-52050-016</v>
      </c>
      <c r="B392" s="46" t="str">
        <f>Data!B298</f>
        <v>OFFICE SUPPLIES</v>
      </c>
      <c r="C392" s="23">
        <f>Data!C298</f>
        <v>1100</v>
      </c>
      <c r="D392" s="23">
        <f>Data!D298</f>
        <v>1200</v>
      </c>
      <c r="E392" s="23" t="str">
        <f>Data!E298</f>
        <v/>
      </c>
      <c r="F392" s="33">
        <f>Data!F298</f>
        <v>1125.8699999999999</v>
      </c>
      <c r="G392" s="37">
        <f>Data!G298</f>
        <v>1000</v>
      </c>
      <c r="H392" s="41">
        <f>Data!H298</f>
        <v>1000</v>
      </c>
      <c r="I392" s="23">
        <f>Data!I298</f>
        <v>1231.3800000000001</v>
      </c>
      <c r="J392" s="23">
        <f>Data!J298</f>
        <v>1295.3900000000001</v>
      </c>
      <c r="K392" s="23" t="str">
        <f>Data!K298</f>
        <v/>
      </c>
    </row>
    <row r="393" spans="1:11" x14ac:dyDescent="0.25">
      <c r="B393" s="25" t="s">
        <v>112</v>
      </c>
      <c r="C393" s="24">
        <f>SUM(C392)</f>
        <v>1100</v>
      </c>
      <c r="D393" s="24">
        <f t="shared" ref="D393:K393" si="38">SUM(D392)</f>
        <v>1200</v>
      </c>
      <c r="E393" s="24">
        <f t="shared" si="38"/>
        <v>0</v>
      </c>
      <c r="F393" s="34">
        <f t="shared" si="38"/>
        <v>1125.8699999999999</v>
      </c>
      <c r="G393" s="38">
        <f t="shared" si="38"/>
        <v>1000</v>
      </c>
      <c r="H393" s="42">
        <f t="shared" si="38"/>
        <v>1000</v>
      </c>
      <c r="I393" s="24">
        <f t="shared" si="38"/>
        <v>1231.3800000000001</v>
      </c>
      <c r="J393" s="24">
        <f t="shared" si="38"/>
        <v>1295.3900000000001</v>
      </c>
      <c r="K393" s="24">
        <f t="shared" si="38"/>
        <v>0</v>
      </c>
    </row>
    <row r="394" spans="1:11" x14ac:dyDescent="0.25">
      <c r="K394" s="60"/>
    </row>
    <row r="395" spans="1:11" x14ac:dyDescent="0.25">
      <c r="A395" s="46" t="str">
        <f>Data!A299</f>
        <v>101-53010-016</v>
      </c>
      <c r="B395" s="46" t="str">
        <f>Data!B299</f>
        <v>LEGAL SERVICES</v>
      </c>
      <c r="C395" s="23">
        <f>Data!C299</f>
        <v>15000</v>
      </c>
      <c r="D395" s="23">
        <f>Data!D299</f>
        <v>15000</v>
      </c>
      <c r="E395" s="23" t="str">
        <f>Data!E299</f>
        <v/>
      </c>
      <c r="F395" s="33">
        <f>Data!F299</f>
        <v>8277.91</v>
      </c>
      <c r="G395" s="37">
        <f>Data!G299</f>
        <v>20000</v>
      </c>
      <c r="H395" s="41">
        <f>Data!H299</f>
        <v>20000</v>
      </c>
      <c r="I395" s="23">
        <f>Data!I299</f>
        <v>18765.66</v>
      </c>
      <c r="J395" s="23">
        <f>Data!J299</f>
        <v>10353.64</v>
      </c>
      <c r="K395" s="23" t="str">
        <f>Data!K299</f>
        <v/>
      </c>
    </row>
    <row r="396" spans="1:11" x14ac:dyDescent="0.25">
      <c r="A396" s="46" t="str">
        <f>Data!A300</f>
        <v>101-53035-016</v>
      </c>
      <c r="B396" s="46" t="str">
        <f>Data!B300</f>
        <v>OTHER PROFESSIONAL S</v>
      </c>
      <c r="C396" s="23" t="str">
        <f>Data!C300</f>
        <v/>
      </c>
      <c r="D396" s="23" t="str">
        <f>Data!D300</f>
        <v/>
      </c>
      <c r="E396" s="23" t="str">
        <f>Data!E300</f>
        <v/>
      </c>
      <c r="F396" s="33" t="str">
        <f>Data!F300</f>
        <v/>
      </c>
      <c r="G396" s="37" t="str">
        <f>Data!G300</f>
        <v/>
      </c>
      <c r="H396" s="41" t="str">
        <f>Data!H300</f>
        <v/>
      </c>
      <c r="I396" s="23" t="str">
        <f>Data!I300</f>
        <v/>
      </c>
      <c r="J396" s="23">
        <f>Data!J300</f>
        <v>4693.33</v>
      </c>
      <c r="K396" s="23">
        <f>Data!K300</f>
        <v>125770.7</v>
      </c>
    </row>
    <row r="397" spans="1:11" x14ac:dyDescent="0.25">
      <c r="A397" s="46" t="str">
        <f>Data!A301</f>
        <v>101-53080-016</v>
      </c>
      <c r="B397" s="46" t="str">
        <f>Data!B301</f>
        <v>OMNIBASE SERVICE FEE</v>
      </c>
      <c r="C397" s="23">
        <f>Data!C301</f>
        <v>8000</v>
      </c>
      <c r="D397" s="23">
        <f>Data!D301</f>
        <v>8000</v>
      </c>
      <c r="E397" s="23" t="str">
        <f>Data!E301</f>
        <v/>
      </c>
      <c r="F397" s="33">
        <f>Data!F301</f>
        <v>3833.57</v>
      </c>
      <c r="G397" s="37">
        <f>Data!G301</f>
        <v>3000</v>
      </c>
      <c r="H397" s="41">
        <f>Data!H301</f>
        <v>3000</v>
      </c>
      <c r="I397" s="23">
        <f>Data!I301</f>
        <v>2930.56</v>
      </c>
      <c r="J397" s="23">
        <f>Data!J301</f>
        <v>840</v>
      </c>
      <c r="K397" s="23" t="str">
        <f>Data!K301</f>
        <v/>
      </c>
    </row>
    <row r="398" spans="1:11" s="46" customFormat="1" x14ac:dyDescent="0.25">
      <c r="A398" s="46" t="str">
        <f>Data!A302</f>
        <v>101-53300-016</v>
      </c>
      <c r="B398" s="46" t="str">
        <f>Data!B302</f>
        <v>SCHOOLS/CONVENTION/T</v>
      </c>
      <c r="C398" s="23">
        <f>Data!C302</f>
        <v>2000</v>
      </c>
      <c r="D398" s="23">
        <f>Data!D302</f>
        <v>2000</v>
      </c>
      <c r="E398" s="23" t="str">
        <f>Data!E302</f>
        <v/>
      </c>
      <c r="F398" s="33">
        <f>Data!F302</f>
        <v>1674.93</v>
      </c>
      <c r="G398" s="37">
        <f>Data!G302</f>
        <v>2000</v>
      </c>
      <c r="H398" s="41">
        <f>Data!H302</f>
        <v>2000</v>
      </c>
      <c r="I398" s="23">
        <f>Data!I302</f>
        <v>550</v>
      </c>
      <c r="J398" s="23" t="str">
        <f>Data!J302</f>
        <v/>
      </c>
      <c r="K398" s="23" t="str">
        <f>Data!K302</f>
        <v/>
      </c>
    </row>
    <row r="399" spans="1:11" s="46" customFormat="1" x14ac:dyDescent="0.25">
      <c r="A399" s="46" t="str">
        <f>Data!A303</f>
        <v>101-53335-016</v>
      </c>
      <c r="B399" s="46" t="str">
        <f>Data!B303</f>
        <v>COPY MACHINE MAINTEN</v>
      </c>
      <c r="C399" s="23">
        <f>Data!C303</f>
        <v>1000</v>
      </c>
      <c r="D399" s="23">
        <f>Data!D303</f>
        <v>1000</v>
      </c>
      <c r="E399" s="23" t="str">
        <f>Data!E303</f>
        <v/>
      </c>
      <c r="F399" s="33">
        <f>Data!F303</f>
        <v>142.47999999999999</v>
      </c>
      <c r="G399" s="37">
        <f>Data!G303</f>
        <v>1000</v>
      </c>
      <c r="H399" s="41">
        <f>Data!H303</f>
        <v>1000</v>
      </c>
      <c r="I399" s="23">
        <f>Data!I303</f>
        <v>678.41</v>
      </c>
      <c r="J399" s="23" t="str">
        <f>Data!J303</f>
        <v/>
      </c>
      <c r="K399" s="23" t="str">
        <f>Data!K303</f>
        <v/>
      </c>
    </row>
    <row r="400" spans="1:11" s="46" customFormat="1" x14ac:dyDescent="0.25">
      <c r="A400" s="46" t="str">
        <f>Data!A304</f>
        <v>101-53351-016</v>
      </c>
      <c r="B400" s="46" t="str">
        <f>Data!B304</f>
        <v>CITY ATTORNEY COURT</v>
      </c>
      <c r="C400" s="23">
        <f>Data!C304</f>
        <v>24000</v>
      </c>
      <c r="D400" s="23">
        <f>Data!D304</f>
        <v>24000</v>
      </c>
      <c r="E400" s="23" t="str">
        <f>Data!E304</f>
        <v/>
      </c>
      <c r="F400" s="33">
        <f>Data!F304</f>
        <v>15965.1</v>
      </c>
      <c r="G400" s="37">
        <f>Data!G304</f>
        <v>21000</v>
      </c>
      <c r="H400" s="41">
        <f>Data!H304</f>
        <v>21000</v>
      </c>
      <c r="I400" s="23">
        <f>Data!I304</f>
        <v>16828.04</v>
      </c>
      <c r="J400" s="23">
        <f>Data!J304</f>
        <v>19282.04</v>
      </c>
      <c r="K400" s="23">
        <f>Data!K304</f>
        <v>21261.68</v>
      </c>
    </row>
    <row r="401" spans="1:11" s="46" customFormat="1" x14ac:dyDescent="0.25">
      <c r="A401" s="46" t="str">
        <f>Data!A305</f>
        <v>101-53370-016</v>
      </c>
      <c r="B401" s="46" t="str">
        <f>Data!B305</f>
        <v>JUDGE</v>
      </c>
      <c r="C401" s="23">
        <f>Data!C305</f>
        <v>14000</v>
      </c>
      <c r="D401" s="23">
        <f>Data!D305</f>
        <v>14000</v>
      </c>
      <c r="E401" s="23" t="str">
        <f>Data!E305</f>
        <v/>
      </c>
      <c r="F401" s="33">
        <f>Data!F305</f>
        <v>8000</v>
      </c>
      <c r="G401" s="37">
        <f>Data!G305</f>
        <v>14000</v>
      </c>
      <c r="H401" s="41">
        <f>Data!H305</f>
        <v>14000</v>
      </c>
      <c r="I401" s="23">
        <f>Data!I305</f>
        <v>12000</v>
      </c>
      <c r="J401" s="23">
        <f>Data!J305</f>
        <v>12000</v>
      </c>
      <c r="K401" s="23">
        <f>Data!K305</f>
        <v>13200</v>
      </c>
    </row>
    <row r="402" spans="1:11" s="46" customFormat="1" x14ac:dyDescent="0.25">
      <c r="A402" s="46" t="str">
        <f>Data!A306</f>
        <v>101-53500-016</v>
      </c>
      <c r="B402" s="46" t="str">
        <f>Data!B306</f>
        <v>DUES &amp; SUBSCRIPTIONS</v>
      </c>
      <c r="C402" s="23">
        <f>Data!C306</f>
        <v>350</v>
      </c>
      <c r="D402" s="23">
        <f>Data!D306</f>
        <v>400</v>
      </c>
      <c r="E402" s="23" t="str">
        <f>Data!E306</f>
        <v/>
      </c>
      <c r="F402" s="33">
        <f>Data!F306</f>
        <v>194.72</v>
      </c>
      <c r="G402" s="37">
        <f>Data!G306</f>
        <v>350</v>
      </c>
      <c r="H402" s="41">
        <f>Data!H306</f>
        <v>350</v>
      </c>
      <c r="I402" s="23">
        <f>Data!I306</f>
        <v>399.72</v>
      </c>
      <c r="J402" s="23">
        <f>Data!J306</f>
        <v>327.64</v>
      </c>
      <c r="K402" s="23" t="str">
        <f>Data!K306</f>
        <v/>
      </c>
    </row>
    <row r="403" spans="1:11" x14ac:dyDescent="0.25">
      <c r="A403" s="46" t="str">
        <f>Data!A307</f>
        <v>101-53550-016</v>
      </c>
      <c r="B403" s="46" t="str">
        <f>Data!B307</f>
        <v>COMPUTER SOFTWARE &amp;</v>
      </c>
      <c r="C403" s="23">
        <f>Data!C307</f>
        <v>3100</v>
      </c>
      <c r="D403" s="23">
        <f>Data!D307</f>
        <v>3100</v>
      </c>
      <c r="E403" s="23" t="str">
        <f>Data!E307</f>
        <v/>
      </c>
      <c r="F403" s="33">
        <f>Data!F307</f>
        <v>2062</v>
      </c>
      <c r="G403" s="37">
        <f>Data!G307</f>
        <v>2000</v>
      </c>
      <c r="H403" s="41">
        <f>Data!H307</f>
        <v>2000</v>
      </c>
      <c r="I403" s="23">
        <f>Data!I307</f>
        <v>1968</v>
      </c>
      <c r="J403" s="23" t="str">
        <f>Data!J307</f>
        <v/>
      </c>
      <c r="K403" s="23" t="str">
        <f>Data!K307</f>
        <v/>
      </c>
    </row>
    <row r="404" spans="1:11" s="46" customFormat="1" x14ac:dyDescent="0.25">
      <c r="A404" s="46" t="str">
        <f>Data!A308</f>
        <v>101-53609-016</v>
      </c>
      <c r="B404" s="46" t="str">
        <f>Data!B308</f>
        <v>STATE FEES</v>
      </c>
      <c r="C404" s="23">
        <f>Data!C308</f>
        <v>75000</v>
      </c>
      <c r="D404" s="23">
        <f>Data!D308</f>
        <v>75000</v>
      </c>
      <c r="E404" s="23" t="str">
        <f>Data!E308</f>
        <v/>
      </c>
      <c r="F404" s="33">
        <f>Data!F308</f>
        <v>36845.01</v>
      </c>
      <c r="G404" s="37">
        <f>Data!G308</f>
        <v>45000</v>
      </c>
      <c r="H404" s="41">
        <f>Data!H308</f>
        <v>45000</v>
      </c>
      <c r="I404" s="23">
        <f>Data!I308</f>
        <v>71392.89</v>
      </c>
      <c r="J404" s="23">
        <f>Data!J308</f>
        <v>65990.880000000005</v>
      </c>
      <c r="K404" s="23" t="str">
        <f>Data!K308</f>
        <v/>
      </c>
    </row>
    <row r="405" spans="1:11" x14ac:dyDescent="0.25">
      <c r="B405" s="25" t="s">
        <v>113</v>
      </c>
      <c r="C405" s="24">
        <f t="shared" ref="C405:K405" si="39">SUM(C395:C404)</f>
        <v>142450</v>
      </c>
      <c r="D405" s="24">
        <f t="shared" si="39"/>
        <v>142500</v>
      </c>
      <c r="E405" s="24">
        <f t="shared" si="39"/>
        <v>0</v>
      </c>
      <c r="F405" s="34">
        <f t="shared" si="39"/>
        <v>76995.72</v>
      </c>
      <c r="G405" s="38">
        <f t="shared" si="39"/>
        <v>108350</v>
      </c>
      <c r="H405" s="42">
        <f t="shared" si="39"/>
        <v>108350</v>
      </c>
      <c r="I405" s="24">
        <f t="shared" si="39"/>
        <v>125513.28</v>
      </c>
      <c r="J405" s="24">
        <f t="shared" si="39"/>
        <v>113487.53</v>
      </c>
      <c r="K405" s="24">
        <f t="shared" si="39"/>
        <v>160232.38</v>
      </c>
    </row>
    <row r="407" spans="1:11" x14ac:dyDescent="0.25">
      <c r="B407" s="22" t="s">
        <v>123</v>
      </c>
      <c r="C407" s="24">
        <f t="shared" ref="C407:K407" si="40">C390+C393+C405</f>
        <v>206133</v>
      </c>
      <c r="D407" s="24">
        <f t="shared" si="40"/>
        <v>205316</v>
      </c>
      <c r="E407" s="24">
        <f t="shared" si="40"/>
        <v>0</v>
      </c>
      <c r="F407" s="34">
        <f t="shared" si="40"/>
        <v>114447.17000000001</v>
      </c>
      <c r="G407" s="38">
        <f t="shared" si="40"/>
        <v>168010</v>
      </c>
      <c r="H407" s="42">
        <f t="shared" si="40"/>
        <v>168579</v>
      </c>
      <c r="I407" s="24">
        <f t="shared" si="40"/>
        <v>180843.3</v>
      </c>
      <c r="J407" s="24">
        <f t="shared" si="40"/>
        <v>151789.62</v>
      </c>
      <c r="K407" s="24">
        <f t="shared" si="40"/>
        <v>160232.38</v>
      </c>
    </row>
    <row r="409" spans="1:11" x14ac:dyDescent="0.25">
      <c r="B409" s="22" t="s">
        <v>124</v>
      </c>
    </row>
    <row r="411" spans="1:11" s="46" customFormat="1" x14ac:dyDescent="0.25">
      <c r="A411" s="46" t="str">
        <f>Data!A309</f>
        <v>101-55500-900</v>
      </c>
      <c r="B411" s="46" t="str">
        <f>Data!B309</f>
        <v>BAD DEBT EXPENSE</v>
      </c>
      <c r="C411" s="23" t="str">
        <f>Data!C309</f>
        <v/>
      </c>
      <c r="D411" s="23" t="str">
        <f>Data!D309</f>
        <v/>
      </c>
      <c r="E411" s="23" t="str">
        <f>Data!E309</f>
        <v/>
      </c>
      <c r="F411" s="33" t="str">
        <f>Data!F309</f>
        <v/>
      </c>
      <c r="G411" s="37" t="str">
        <f>Data!G309</f>
        <v/>
      </c>
      <c r="H411" s="41" t="str">
        <f>Data!H309</f>
        <v/>
      </c>
      <c r="I411" s="23" t="str">
        <f>Data!I309</f>
        <v/>
      </c>
      <c r="J411" s="23" t="str">
        <f>Data!J309</f>
        <v/>
      </c>
      <c r="K411" s="23">
        <f>Data!K309</f>
        <v>6288.39</v>
      </c>
    </row>
    <row r="412" spans="1:11" s="46" customFormat="1" x14ac:dyDescent="0.25">
      <c r="A412" s="46" t="str">
        <f>Data!A310</f>
        <v>101-58350-900</v>
      </c>
      <c r="B412" s="46" t="str">
        <f>Data!B310</f>
        <v>TRANSFER OUT - 1/2 C</v>
      </c>
      <c r="C412" s="23" t="str">
        <f>Data!C310</f>
        <v/>
      </c>
      <c r="D412" s="23" t="str">
        <f>Data!D310</f>
        <v/>
      </c>
      <c r="E412" s="23" t="str">
        <f>Data!E310</f>
        <v/>
      </c>
      <c r="F412" s="33" t="str">
        <f>Data!F310</f>
        <v/>
      </c>
      <c r="G412" s="37">
        <f>Data!G310</f>
        <v>870677.1</v>
      </c>
      <c r="H412" s="41"/>
      <c r="I412" s="23">
        <f>Data!I310</f>
        <v>842776.7</v>
      </c>
      <c r="J412" s="23">
        <f>Data!J310</f>
        <v>791353.99</v>
      </c>
      <c r="K412" s="23">
        <f>Data!K310</f>
        <v>722205.91</v>
      </c>
    </row>
    <row r="413" spans="1:11" x14ac:dyDescent="0.25">
      <c r="A413" s="46" t="str">
        <f>Data!A311</f>
        <v>101-58400-900</v>
      </c>
      <c r="B413" s="46" t="str">
        <f>Data!B311</f>
        <v>TRANSFER OUT OTHER F</v>
      </c>
      <c r="C413" s="23">
        <f>Data!C311</f>
        <v>108226</v>
      </c>
      <c r="D413" s="23">
        <f>Data!D311</f>
        <v>108226</v>
      </c>
      <c r="E413" s="23" t="str">
        <f>Data!E311</f>
        <v/>
      </c>
      <c r="F413" s="33">
        <f>Data!F311</f>
        <v>74820.95</v>
      </c>
      <c r="G413" s="37">
        <f>Data!G311</f>
        <v>108226</v>
      </c>
      <c r="H413" s="41">
        <f>Data!H311</f>
        <v>108226</v>
      </c>
      <c r="I413" s="23">
        <f>Data!I311</f>
        <v>42119.48</v>
      </c>
      <c r="J413" s="23">
        <f>Data!J311</f>
        <v>57877.82</v>
      </c>
      <c r="K413" s="23">
        <f>Data!K311</f>
        <v>9156.39</v>
      </c>
    </row>
    <row r="414" spans="1:11" x14ac:dyDescent="0.25">
      <c r="B414" s="22" t="s">
        <v>125</v>
      </c>
      <c r="C414" s="24">
        <f t="shared" ref="C414:K414" si="41">SUM(C411:C413)</f>
        <v>108226</v>
      </c>
      <c r="D414" s="24">
        <f t="shared" si="41"/>
        <v>108226</v>
      </c>
      <c r="E414" s="24">
        <f t="shared" si="41"/>
        <v>0</v>
      </c>
      <c r="F414" s="34">
        <f t="shared" si="41"/>
        <v>74820.95</v>
      </c>
      <c r="G414" s="38">
        <f t="shared" si="41"/>
        <v>978903.1</v>
      </c>
      <c r="H414" s="42">
        <f t="shared" si="41"/>
        <v>108226</v>
      </c>
      <c r="I414" s="24">
        <f t="shared" si="41"/>
        <v>884896.17999999993</v>
      </c>
      <c r="J414" s="24">
        <f t="shared" si="41"/>
        <v>849231.80999999994</v>
      </c>
      <c r="K414" s="24">
        <f t="shared" si="41"/>
        <v>737650.69000000006</v>
      </c>
    </row>
    <row r="416" spans="1:11" x14ac:dyDescent="0.25">
      <c r="B416" s="22" t="s">
        <v>183</v>
      </c>
    </row>
    <row r="418" spans="1:11" x14ac:dyDescent="0.25">
      <c r="A418" s="22" t="s">
        <v>126</v>
      </c>
    </row>
    <row r="419" spans="1:11" x14ac:dyDescent="0.25">
      <c r="B419" s="27" t="str">
        <f t="shared" ref="B419:K419" si="42">B10</f>
        <v>TOTAL TAX COLLECTION</v>
      </c>
      <c r="C419" s="28">
        <f t="shared" si="42"/>
        <v>-1385500</v>
      </c>
      <c r="D419" s="28">
        <f t="shared" si="42"/>
        <v>-1390500</v>
      </c>
      <c r="E419" s="28">
        <f t="shared" si="42"/>
        <v>0</v>
      </c>
      <c r="F419" s="36">
        <f t="shared" si="42"/>
        <v>-1298927.42</v>
      </c>
      <c r="G419" s="39">
        <f t="shared" si="42"/>
        <v>-1335000</v>
      </c>
      <c r="H419" s="44">
        <f t="shared" si="42"/>
        <v>-1345000</v>
      </c>
      <c r="I419" s="28">
        <f t="shared" si="42"/>
        <v>-1293134.57</v>
      </c>
      <c r="J419" s="28">
        <f t="shared" si="42"/>
        <v>-1261340.08</v>
      </c>
      <c r="K419" s="28">
        <f t="shared" si="42"/>
        <v>-1178005.3</v>
      </c>
    </row>
    <row r="420" spans="1:11" x14ac:dyDescent="0.25">
      <c r="B420" s="27" t="str">
        <f t="shared" ref="B420:K420" si="43">B26</f>
        <v>OPERATAING REVENUE</v>
      </c>
      <c r="C420" s="28">
        <f t="shared" si="43"/>
        <v>-3257217.5</v>
      </c>
      <c r="D420" s="28">
        <f t="shared" si="43"/>
        <v>-3384873</v>
      </c>
      <c r="E420" s="28">
        <f t="shared" si="43"/>
        <v>0</v>
      </c>
      <c r="F420" s="36">
        <f t="shared" si="43"/>
        <v>-2235480.27</v>
      </c>
      <c r="G420" s="39">
        <f t="shared" si="43"/>
        <v>-3955030</v>
      </c>
      <c r="H420" s="44">
        <f t="shared" si="43"/>
        <v>-3229547</v>
      </c>
      <c r="I420" s="28">
        <f t="shared" si="43"/>
        <v>-3930501.7500000005</v>
      </c>
      <c r="J420" s="28">
        <f t="shared" si="43"/>
        <v>-3757267.81</v>
      </c>
      <c r="K420" s="28">
        <f t="shared" si="43"/>
        <v>-3760002.6900000004</v>
      </c>
    </row>
    <row r="421" spans="1:11" x14ac:dyDescent="0.25">
      <c r="B421" s="27" t="str">
        <f t="shared" ref="B421:K421" si="44">B50</f>
        <v>MISC. GENERAL INCOME</v>
      </c>
      <c r="C421" s="28">
        <f t="shared" si="44"/>
        <v>-350502</v>
      </c>
      <c r="D421" s="28">
        <f t="shared" si="44"/>
        <v>-799002</v>
      </c>
      <c r="E421" s="28">
        <f t="shared" si="44"/>
        <v>0</v>
      </c>
      <c r="F421" s="36">
        <f t="shared" si="44"/>
        <v>-268498.65999999997</v>
      </c>
      <c r="G421" s="39">
        <f t="shared" si="44"/>
        <v>-450665</v>
      </c>
      <c r="H421" s="44">
        <f t="shared" si="44"/>
        <v>-669048.32999999996</v>
      </c>
      <c r="I421" s="28">
        <f t="shared" si="44"/>
        <v>-801066.01</v>
      </c>
      <c r="J421" s="28">
        <f t="shared" si="44"/>
        <v>-871623.07</v>
      </c>
      <c r="K421" s="28">
        <f t="shared" si="44"/>
        <v>-403608.17000000004</v>
      </c>
    </row>
    <row r="422" spans="1:11" ht="15.75" thickBot="1" x14ac:dyDescent="0.3">
      <c r="B422" s="29" t="str">
        <f t="shared" ref="B422:K422" si="45">B52</f>
        <v>Total General Fund Revenues</v>
      </c>
      <c r="C422" s="30">
        <f t="shared" si="45"/>
        <v>-4993219.5</v>
      </c>
      <c r="D422" s="30">
        <f t="shared" si="45"/>
        <v>-5574375</v>
      </c>
      <c r="E422" s="30">
        <f t="shared" si="45"/>
        <v>0</v>
      </c>
      <c r="F422" s="35">
        <f t="shared" si="45"/>
        <v>-3802906.35</v>
      </c>
      <c r="G422" s="40">
        <f t="shared" si="45"/>
        <v>-5740695</v>
      </c>
      <c r="H422" s="43">
        <f t="shared" si="45"/>
        <v>-5243595.33</v>
      </c>
      <c r="I422" s="30">
        <f t="shared" si="45"/>
        <v>-6024702.3300000001</v>
      </c>
      <c r="J422" s="30">
        <f t="shared" si="45"/>
        <v>-5890230.9600000009</v>
      </c>
      <c r="K422" s="30">
        <f t="shared" si="45"/>
        <v>-5341616.16</v>
      </c>
    </row>
    <row r="423" spans="1:11" ht="15.75" thickTop="1" x14ac:dyDescent="0.25"/>
    <row r="424" spans="1:11" x14ac:dyDescent="0.25">
      <c r="A424" s="22" t="s">
        <v>127</v>
      </c>
    </row>
    <row r="425" spans="1:11" x14ac:dyDescent="0.25">
      <c r="B425" s="27" t="str">
        <f t="shared" ref="B425:K425" si="46">B113</f>
        <v>*TOTAL POLICE</v>
      </c>
      <c r="C425" s="28">
        <f t="shared" si="46"/>
        <v>1956362.16</v>
      </c>
      <c r="D425" s="28">
        <f t="shared" si="46"/>
        <v>1950622.16</v>
      </c>
      <c r="E425" s="28">
        <f t="shared" si="46"/>
        <v>0</v>
      </c>
      <c r="F425" s="36">
        <f t="shared" si="46"/>
        <v>1157929.6200000001</v>
      </c>
      <c r="G425" s="39">
        <f t="shared" si="46"/>
        <v>1688868.36</v>
      </c>
      <c r="H425" s="44">
        <f t="shared" si="46"/>
        <v>1736230</v>
      </c>
      <c r="I425" s="28">
        <f t="shared" si="46"/>
        <v>1810055.5899999999</v>
      </c>
      <c r="J425" s="28">
        <f t="shared" si="46"/>
        <v>1811435.4100000004</v>
      </c>
      <c r="K425" s="28">
        <f t="shared" si="46"/>
        <v>1516821.4799999997</v>
      </c>
    </row>
    <row r="426" spans="1:11" x14ac:dyDescent="0.25">
      <c r="B426" s="27" t="str">
        <f t="shared" ref="B426:K426" si="47">B177</f>
        <v>*TOTAL FIRE</v>
      </c>
      <c r="C426" s="28">
        <f t="shared" si="47"/>
        <v>845043.19</v>
      </c>
      <c r="D426" s="28">
        <f t="shared" si="47"/>
        <v>752681.19</v>
      </c>
      <c r="E426" s="28">
        <f t="shared" si="47"/>
        <v>0</v>
      </c>
      <c r="F426" s="36">
        <f t="shared" si="47"/>
        <v>499005.79</v>
      </c>
      <c r="G426" s="39">
        <f t="shared" si="47"/>
        <v>836788.52</v>
      </c>
      <c r="H426" s="44">
        <f t="shared" si="47"/>
        <v>819963.52</v>
      </c>
      <c r="I426" s="28">
        <f t="shared" si="47"/>
        <v>477748.67</v>
      </c>
      <c r="J426" s="28">
        <f t="shared" si="47"/>
        <v>568265.79</v>
      </c>
      <c r="K426" s="28">
        <f t="shared" si="47"/>
        <v>557522.43999999994</v>
      </c>
    </row>
    <row r="427" spans="1:11" x14ac:dyDescent="0.25">
      <c r="B427" s="27" t="str">
        <f t="shared" ref="B427:K427" si="48">B248</f>
        <v>*TOTAL STREET</v>
      </c>
      <c r="C427" s="28">
        <f t="shared" si="48"/>
        <v>1444771.87</v>
      </c>
      <c r="D427" s="28">
        <f t="shared" si="48"/>
        <v>1786518.87</v>
      </c>
      <c r="E427" s="28">
        <f t="shared" si="48"/>
        <v>0</v>
      </c>
      <c r="F427" s="36">
        <f t="shared" si="48"/>
        <v>812119.37</v>
      </c>
      <c r="G427" s="39">
        <f t="shared" si="48"/>
        <v>1244319.44</v>
      </c>
      <c r="H427" s="44">
        <f t="shared" si="48"/>
        <v>1392884.44</v>
      </c>
      <c r="I427" s="28">
        <f t="shared" si="48"/>
        <v>1169260.7599999998</v>
      </c>
      <c r="J427" s="28">
        <f t="shared" si="48"/>
        <v>1447971.7</v>
      </c>
      <c r="K427" s="28">
        <f t="shared" si="48"/>
        <v>1311480.9800000002</v>
      </c>
    </row>
    <row r="428" spans="1:11" x14ac:dyDescent="0.25">
      <c r="B428" s="27" t="str">
        <f t="shared" ref="B428:K428" si="49">B323</f>
        <v>*TOTAL ADMINISTRATION</v>
      </c>
      <c r="C428" s="28">
        <f t="shared" si="49"/>
        <v>586098</v>
      </c>
      <c r="D428" s="28">
        <f t="shared" si="49"/>
        <v>607965.78</v>
      </c>
      <c r="E428" s="28">
        <f t="shared" si="49"/>
        <v>0</v>
      </c>
      <c r="F428" s="36">
        <f t="shared" si="49"/>
        <v>371643.75</v>
      </c>
      <c r="G428" s="39">
        <f t="shared" si="49"/>
        <v>647539.57999999996</v>
      </c>
      <c r="H428" s="44">
        <f t="shared" si="49"/>
        <v>563167.86</v>
      </c>
      <c r="I428" s="28">
        <f t="shared" si="49"/>
        <v>855750.62999999989</v>
      </c>
      <c r="J428" s="28">
        <f t="shared" si="49"/>
        <v>600685.32000000007</v>
      </c>
      <c r="K428" s="28">
        <f t="shared" si="49"/>
        <v>609644.22000000009</v>
      </c>
    </row>
    <row r="429" spans="1:11" x14ac:dyDescent="0.25">
      <c r="B429" s="27" t="str">
        <f t="shared" ref="B429:K429" si="50">B375</f>
        <v>*TOTAL MAIN STREET/HISTORIC PRESERVATION</v>
      </c>
      <c r="C429" s="28">
        <f t="shared" si="50"/>
        <v>176869</v>
      </c>
      <c r="D429" s="28">
        <f t="shared" si="50"/>
        <v>163045</v>
      </c>
      <c r="E429" s="28">
        <f t="shared" si="50"/>
        <v>0</v>
      </c>
      <c r="F429" s="36">
        <f t="shared" si="50"/>
        <v>119357.62000000001</v>
      </c>
      <c r="G429" s="39">
        <f t="shared" si="50"/>
        <v>176266</v>
      </c>
      <c r="H429" s="44">
        <f t="shared" si="50"/>
        <v>159846</v>
      </c>
      <c r="I429" s="28">
        <f t="shared" si="50"/>
        <v>233629.15</v>
      </c>
      <c r="J429" s="28">
        <f t="shared" si="50"/>
        <v>267842.21000000002</v>
      </c>
      <c r="K429" s="28">
        <f t="shared" si="50"/>
        <v>368935.19</v>
      </c>
    </row>
    <row r="430" spans="1:11" x14ac:dyDescent="0.25">
      <c r="B430" s="27" t="str">
        <f t="shared" ref="B430:K430" si="51">B407</f>
        <v>*TOTAL MUNICIPAL COURT</v>
      </c>
      <c r="C430" s="28">
        <f t="shared" si="51"/>
        <v>206133</v>
      </c>
      <c r="D430" s="28">
        <f t="shared" si="51"/>
        <v>205316</v>
      </c>
      <c r="E430" s="28">
        <f t="shared" si="51"/>
        <v>0</v>
      </c>
      <c r="F430" s="36">
        <f t="shared" si="51"/>
        <v>114447.17000000001</v>
      </c>
      <c r="G430" s="39">
        <f t="shared" si="51"/>
        <v>168010</v>
      </c>
      <c r="H430" s="44">
        <f t="shared" si="51"/>
        <v>168579</v>
      </c>
      <c r="I430" s="28">
        <f t="shared" si="51"/>
        <v>180843.3</v>
      </c>
      <c r="J430" s="28">
        <f t="shared" si="51"/>
        <v>151789.62</v>
      </c>
      <c r="K430" s="28">
        <f t="shared" si="51"/>
        <v>160232.38</v>
      </c>
    </row>
    <row r="431" spans="1:11" x14ac:dyDescent="0.25">
      <c r="B431" s="27" t="str">
        <f t="shared" ref="B431:K431" si="52">B414</f>
        <v>*TOTAL TRANSFERS</v>
      </c>
      <c r="C431" s="28">
        <f t="shared" si="52"/>
        <v>108226</v>
      </c>
      <c r="D431" s="28">
        <f t="shared" si="52"/>
        <v>108226</v>
      </c>
      <c r="E431" s="28">
        <f t="shared" si="52"/>
        <v>0</v>
      </c>
      <c r="F431" s="36">
        <f t="shared" si="52"/>
        <v>74820.95</v>
      </c>
      <c r="G431" s="39">
        <f t="shared" si="52"/>
        <v>978903.1</v>
      </c>
      <c r="H431" s="44">
        <f t="shared" si="52"/>
        <v>108226</v>
      </c>
      <c r="I431" s="28">
        <f t="shared" si="52"/>
        <v>884896.17999999993</v>
      </c>
      <c r="J431" s="28">
        <f t="shared" si="52"/>
        <v>849231.80999999994</v>
      </c>
      <c r="K431" s="28">
        <f t="shared" si="52"/>
        <v>737650.69000000006</v>
      </c>
    </row>
    <row r="432" spans="1:11" ht="15.75" thickBot="1" x14ac:dyDescent="0.3">
      <c r="B432" s="29" t="s">
        <v>128</v>
      </c>
      <c r="C432" s="30">
        <f>SUM(C425:C431)</f>
        <v>5323503.22</v>
      </c>
      <c r="D432" s="30">
        <f t="shared" ref="D432:K432" si="53">SUM(D425:D431)</f>
        <v>5574375</v>
      </c>
      <c r="E432" s="30">
        <f t="shared" ref="E432" si="54">SUM(E425:E431)</f>
        <v>0</v>
      </c>
      <c r="F432" s="35">
        <f t="shared" si="53"/>
        <v>3149324.2700000005</v>
      </c>
      <c r="G432" s="40">
        <f t="shared" si="53"/>
        <v>5740694.9999999991</v>
      </c>
      <c r="H432" s="43">
        <f t="shared" si="53"/>
        <v>4948896.82</v>
      </c>
      <c r="I432" s="30">
        <f t="shared" si="53"/>
        <v>5612184.2799999993</v>
      </c>
      <c r="J432" s="30">
        <f t="shared" si="53"/>
        <v>5697221.8600000003</v>
      </c>
      <c r="K432" s="30">
        <f t="shared" si="53"/>
        <v>5262287.3800000008</v>
      </c>
    </row>
    <row r="433" spans="2:11" ht="15.75" thickTop="1" x14ac:dyDescent="0.25"/>
    <row r="434" spans="2:11" x14ac:dyDescent="0.25">
      <c r="B434" s="22" t="s">
        <v>129</v>
      </c>
      <c r="C434" s="24">
        <f>C422+C432</f>
        <v>330283.71999999974</v>
      </c>
      <c r="D434" s="24">
        <f>D422+D432</f>
        <v>0</v>
      </c>
      <c r="E434" s="24">
        <f>E422+E432</f>
        <v>0</v>
      </c>
      <c r="F434" s="34">
        <f t="shared" ref="F434:K434" si="55">F422+F432</f>
        <v>-653582.07999999961</v>
      </c>
      <c r="G434" s="38">
        <f t="shared" si="55"/>
        <v>0</v>
      </c>
      <c r="H434" s="42">
        <f t="shared" si="55"/>
        <v>-294698.50999999978</v>
      </c>
      <c r="I434" s="24">
        <f t="shared" si="55"/>
        <v>-412518.05000000075</v>
      </c>
      <c r="J434" s="24">
        <f t="shared" si="55"/>
        <v>-193009.10000000056</v>
      </c>
      <c r="K434" s="24">
        <f t="shared" si="55"/>
        <v>-79328.779999999329</v>
      </c>
    </row>
  </sheetData>
  <autoFilter ref="A3:K377"/>
  <dataConsolidate/>
  <conditionalFormatting sqref="C434:K434">
    <cfRule type="cellIs" dxfId="11" priority="1" stopIfTrue="1" operator="lessThan">
      <formula>0</formula>
    </cfRule>
    <cfRule type="cellIs" dxfId="10" priority="2" stopIfTrue="1" operator="greaterThan">
      <formula>0</formula>
    </cfRule>
  </conditionalFormatting>
  <printOptions gridLines="1"/>
  <pageMargins left="0.25" right="0.25" top="0.75" bottom="0.75" header="0.3" footer="0.3"/>
  <pageSetup scale="69" fitToHeight="0" orientation="landscape" r:id="rId1"/>
  <headerFooter>
    <oddHeader>&amp;CBUDGET
FY 2022-2023&amp;RGeneral Fund</oddHeader>
    <oddFooter>&amp;C&amp;P&amp;R&amp;D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6"/>
  <sheetViews>
    <sheetView topLeftCell="A175" zoomScaleNormal="100" zoomScaleSheetLayoutView="100" workbookViewId="0"/>
  </sheetViews>
  <sheetFormatPr defaultRowHeight="15" x14ac:dyDescent="0.25"/>
  <cols>
    <col min="1" max="1" width="20.85546875" bestFit="1" customWidth="1"/>
    <col min="2" max="2" width="31.7109375" customWidth="1"/>
    <col min="3" max="4" width="15.7109375" style="23" customWidth="1"/>
    <col min="5" max="5" width="15" style="23" customWidth="1"/>
    <col min="6" max="6" width="15.7109375" style="33" customWidth="1"/>
    <col min="7" max="7" width="15.7109375" style="37" customWidth="1"/>
    <col min="8" max="8" width="15.7109375" style="41" customWidth="1"/>
    <col min="9" max="11" width="15.7109375" style="23" customWidth="1"/>
  </cols>
  <sheetData>
    <row r="1" spans="1:11" s="7" customFormat="1" x14ac:dyDescent="0.25">
      <c r="A1" s="1" t="s">
        <v>0</v>
      </c>
      <c r="B1" s="1" t="s">
        <v>1</v>
      </c>
      <c r="C1" s="2" t="s">
        <v>2</v>
      </c>
      <c r="D1" s="2" t="s">
        <v>3</v>
      </c>
      <c r="E1" s="3" t="s">
        <v>984</v>
      </c>
      <c r="F1" s="4" t="s">
        <v>4</v>
      </c>
      <c r="G1" s="5" t="s">
        <v>4</v>
      </c>
      <c r="H1" s="6" t="s">
        <v>5</v>
      </c>
      <c r="I1" s="2" t="s">
        <v>6</v>
      </c>
      <c r="J1" s="2" t="s">
        <v>6</v>
      </c>
      <c r="K1" s="2" t="s">
        <v>6</v>
      </c>
    </row>
    <row r="2" spans="1:11" s="7" customFormat="1" x14ac:dyDescent="0.25">
      <c r="A2" s="8"/>
      <c r="B2" s="9" t="s">
        <v>7</v>
      </c>
      <c r="C2" s="10" t="s">
        <v>8</v>
      </c>
      <c r="D2" s="10" t="s">
        <v>182</v>
      </c>
      <c r="E2" s="11" t="s">
        <v>9</v>
      </c>
      <c r="F2" s="12" t="s">
        <v>6</v>
      </c>
      <c r="G2" s="13" t="s">
        <v>111</v>
      </c>
      <c r="H2" s="14" t="s">
        <v>4</v>
      </c>
      <c r="I2" s="15" t="s">
        <v>840</v>
      </c>
      <c r="J2" s="15" t="s">
        <v>841</v>
      </c>
      <c r="K2" s="15" t="s">
        <v>842</v>
      </c>
    </row>
    <row r="3" spans="1:11" s="7" customFormat="1" ht="15.75" thickBot="1" x14ac:dyDescent="0.3">
      <c r="A3" s="16"/>
      <c r="B3" s="17" t="s">
        <v>7</v>
      </c>
      <c r="C3" s="18" t="s">
        <v>7</v>
      </c>
      <c r="D3" s="18"/>
      <c r="E3" s="19"/>
      <c r="F3" s="50" t="s">
        <v>862</v>
      </c>
      <c r="G3" s="20" t="s">
        <v>862</v>
      </c>
      <c r="H3" s="21" t="s">
        <v>10</v>
      </c>
      <c r="I3" s="18" t="s">
        <v>863</v>
      </c>
      <c r="J3" s="18" t="s">
        <v>864</v>
      </c>
      <c r="K3" s="18" t="s">
        <v>865</v>
      </c>
    </row>
    <row r="4" spans="1:11" s="7" customFormat="1" ht="15.75" thickTop="1" x14ac:dyDescent="0.25">
      <c r="A4" s="47" t="s">
        <v>847</v>
      </c>
      <c r="B4" s="32" t="s">
        <v>145</v>
      </c>
      <c r="C4" s="10"/>
      <c r="D4" s="10"/>
      <c r="E4" s="11"/>
      <c r="F4" s="12"/>
      <c r="G4" s="13"/>
      <c r="H4" s="14"/>
      <c r="I4" s="10"/>
      <c r="J4" s="10"/>
      <c r="K4" s="10"/>
    </row>
    <row r="5" spans="1:11" s="7" customFormat="1" x14ac:dyDescent="0.25">
      <c r="A5" s="8"/>
      <c r="B5" s="9"/>
      <c r="C5" s="10"/>
      <c r="D5" s="10"/>
      <c r="E5" s="11"/>
      <c r="F5" s="12"/>
      <c r="G5" s="13"/>
      <c r="H5" s="14"/>
      <c r="I5" s="10"/>
      <c r="J5" s="10"/>
      <c r="K5" s="10"/>
    </row>
    <row r="6" spans="1:11" x14ac:dyDescent="0.25">
      <c r="B6" s="22" t="s">
        <v>130</v>
      </c>
    </row>
    <row r="8" spans="1:11" s="46" customFormat="1" x14ac:dyDescent="0.25">
      <c r="A8" s="46" t="str">
        <f>Data!A312</f>
        <v>102-41100-000</v>
      </c>
      <c r="B8" s="46" t="str">
        <f>Data!B312</f>
        <v>SEWER SALES</v>
      </c>
      <c r="C8" s="23">
        <f>Data!C312</f>
        <v>-894715</v>
      </c>
      <c r="D8" s="23">
        <f>Data!D312</f>
        <v>-912610</v>
      </c>
      <c r="E8" s="23" t="str">
        <f>Data!E312</f>
        <v/>
      </c>
      <c r="F8" s="33">
        <f>Data!F312</f>
        <v>-609132.25</v>
      </c>
      <c r="G8" s="37">
        <f>Data!G312</f>
        <v>-894715</v>
      </c>
      <c r="H8" s="41">
        <f>Data!H312</f>
        <v>-894715</v>
      </c>
      <c r="I8" s="23">
        <f>Data!I312</f>
        <v>-899163.91</v>
      </c>
      <c r="J8" s="23">
        <f>Data!J312</f>
        <v>-874950.39</v>
      </c>
      <c r="K8" s="23">
        <f>Data!K312</f>
        <v>-828398.4</v>
      </c>
    </row>
    <row r="9" spans="1:11" x14ac:dyDescent="0.25">
      <c r="A9" s="46" t="str">
        <f>Data!A313</f>
        <v>102-41115-000</v>
      </c>
      <c r="B9" s="46" t="str">
        <f>Data!B313</f>
        <v>SEWER TAP FEES</v>
      </c>
      <c r="C9" s="23">
        <f>Data!C313</f>
        <v>-7000</v>
      </c>
      <c r="D9" s="23">
        <f>Data!D313</f>
        <v>-7000</v>
      </c>
      <c r="E9" s="23" t="str">
        <f>Data!E313</f>
        <v/>
      </c>
      <c r="F9" s="33">
        <f>Data!F313</f>
        <v>-4800</v>
      </c>
      <c r="G9" s="37">
        <f>Data!G313</f>
        <v>-7000</v>
      </c>
      <c r="H9" s="41">
        <f>Data!H313</f>
        <v>-7000</v>
      </c>
      <c r="I9" s="23">
        <f>Data!I313</f>
        <v>-7200</v>
      </c>
      <c r="J9" s="23">
        <f>Data!J313</f>
        <v>-7200</v>
      </c>
      <c r="K9" s="23">
        <f>Data!K313</f>
        <v>-4800</v>
      </c>
    </row>
    <row r="10" spans="1:11" x14ac:dyDescent="0.25">
      <c r="B10" s="31" t="s">
        <v>131</v>
      </c>
      <c r="C10" s="24">
        <f t="shared" ref="C10:K10" si="0">SUM(C8:C9)</f>
        <v>-901715</v>
      </c>
      <c r="D10" s="24">
        <f t="shared" si="0"/>
        <v>-919610</v>
      </c>
      <c r="E10" s="24">
        <f t="shared" si="0"/>
        <v>0</v>
      </c>
      <c r="F10" s="34">
        <f t="shared" si="0"/>
        <v>-613932.25</v>
      </c>
      <c r="G10" s="38">
        <f t="shared" si="0"/>
        <v>-901715</v>
      </c>
      <c r="H10" s="42">
        <f t="shared" si="0"/>
        <v>-901715</v>
      </c>
      <c r="I10" s="24">
        <f t="shared" si="0"/>
        <v>-906363.91</v>
      </c>
      <c r="J10" s="24">
        <f t="shared" si="0"/>
        <v>-882150.39</v>
      </c>
      <c r="K10" s="24">
        <f t="shared" si="0"/>
        <v>-833198.4</v>
      </c>
    </row>
    <row r="12" spans="1:11" s="46" customFormat="1" x14ac:dyDescent="0.25">
      <c r="A12" s="46" t="str">
        <f>Data!A314</f>
        <v>102-41125-000</v>
      </c>
      <c r="B12" s="46" t="str">
        <f>Data!B314</f>
        <v>WATER TAP FEES</v>
      </c>
      <c r="C12" s="23">
        <f>Data!C314</f>
        <v>-15000</v>
      </c>
      <c r="D12" s="23">
        <f>Data!D314</f>
        <v>-15000</v>
      </c>
      <c r="E12" s="23" t="str">
        <f>Data!E314</f>
        <v/>
      </c>
      <c r="F12" s="33">
        <f>Data!F314</f>
        <v>-43476</v>
      </c>
      <c r="G12" s="37">
        <f>Data!G314</f>
        <v>-15000</v>
      </c>
      <c r="H12" s="41">
        <f>Data!H314</f>
        <v>-15000</v>
      </c>
      <c r="I12" s="23">
        <f>Data!I314</f>
        <v>-17518.419999999998</v>
      </c>
      <c r="J12" s="23">
        <f>Data!J314</f>
        <v>-12030</v>
      </c>
      <c r="K12" s="23">
        <f>Data!K314</f>
        <v>-9700</v>
      </c>
    </row>
    <row r="13" spans="1:11" s="46" customFormat="1" x14ac:dyDescent="0.25">
      <c r="A13" s="46" t="str">
        <f>Data!A315</f>
        <v>102-41130-000</v>
      </c>
      <c r="B13" s="46" t="str">
        <f>Data!B315</f>
        <v>WATER METER FEES</v>
      </c>
      <c r="C13" s="23">
        <f>Data!C315</f>
        <v>-10000</v>
      </c>
      <c r="D13" s="23">
        <f>Data!D315</f>
        <v>-2500</v>
      </c>
      <c r="E13" s="23" t="str">
        <f>Data!E315</f>
        <v/>
      </c>
      <c r="F13" s="33" t="str">
        <f>Data!F315</f>
        <v/>
      </c>
      <c r="G13" s="37">
        <f>Data!G315</f>
        <v>-2500</v>
      </c>
      <c r="H13" s="41">
        <f>Data!H315</f>
        <v>-2500</v>
      </c>
      <c r="I13" s="23">
        <f>Data!I315</f>
        <v>-8100</v>
      </c>
      <c r="J13" s="23">
        <f>Data!J315</f>
        <v>-3000</v>
      </c>
      <c r="K13" s="23" t="str">
        <f>Data!K315</f>
        <v/>
      </c>
    </row>
    <row r="14" spans="1:11" s="46" customFormat="1" x14ac:dyDescent="0.25">
      <c r="A14" s="46" t="str">
        <f>Data!A316</f>
        <v>102-41135-000</v>
      </c>
      <c r="B14" s="46" t="str">
        <f>Data!B316</f>
        <v>CONNECTS/DISCONNECTS</v>
      </c>
      <c r="C14" s="23">
        <f>Data!C316</f>
        <v>-22000</v>
      </c>
      <c r="D14" s="23">
        <f>Data!D316</f>
        <v>-22000</v>
      </c>
      <c r="E14" s="23" t="str">
        <f>Data!E316</f>
        <v/>
      </c>
      <c r="F14" s="33">
        <f>Data!F316</f>
        <v>-19115</v>
      </c>
      <c r="G14" s="37">
        <f>Data!G316</f>
        <v>-22000</v>
      </c>
      <c r="H14" s="41">
        <f>Data!H316</f>
        <v>-22000</v>
      </c>
      <c r="I14" s="23">
        <f>Data!I316</f>
        <v>-23870</v>
      </c>
      <c r="J14" s="23">
        <f>Data!J316</f>
        <v>-19260</v>
      </c>
      <c r="K14" s="23">
        <f>Data!K316</f>
        <v>-24320</v>
      </c>
    </row>
    <row r="15" spans="1:11" s="46" customFormat="1" x14ac:dyDescent="0.25">
      <c r="A15" s="46" t="str">
        <f>Data!A317</f>
        <v>102-41160-000</v>
      </c>
      <c r="B15" s="46" t="str">
        <f>Data!B317</f>
        <v>LATE FEES</v>
      </c>
      <c r="C15" s="23">
        <f>Data!C317</f>
        <v>-45000</v>
      </c>
      <c r="D15" s="23">
        <f>Data!D317</f>
        <v>-45000</v>
      </c>
      <c r="E15" s="23" t="str">
        <f>Data!E317</f>
        <v/>
      </c>
      <c r="F15" s="33">
        <f>Data!F317</f>
        <v>-38942.6</v>
      </c>
      <c r="G15" s="37">
        <f>Data!G317</f>
        <v>-45000</v>
      </c>
      <c r="H15" s="41">
        <f>Data!H317</f>
        <v>-45000</v>
      </c>
      <c r="I15" s="23">
        <f>Data!I317</f>
        <v>-48953.66</v>
      </c>
      <c r="J15" s="23">
        <f>Data!J317</f>
        <v>-36059.800000000003</v>
      </c>
      <c r="K15" s="23">
        <f>Data!K317</f>
        <v>-45133.760000000002</v>
      </c>
    </row>
    <row r="16" spans="1:11" s="46" customFormat="1" x14ac:dyDescent="0.25">
      <c r="A16" s="46" t="str">
        <f>Data!A318</f>
        <v>102-41175-000</v>
      </c>
      <c r="B16" s="46" t="str">
        <f>Data!B318</f>
        <v>WATER SALES</v>
      </c>
      <c r="C16" s="23">
        <f>Data!C318</f>
        <v>-1778300</v>
      </c>
      <c r="D16" s="23">
        <f>Data!D318</f>
        <v>-1813866</v>
      </c>
      <c r="E16" s="23" t="str">
        <f>Data!E318</f>
        <v/>
      </c>
      <c r="F16" s="33">
        <f>Data!F318</f>
        <v>-1093738.6399999999</v>
      </c>
      <c r="G16" s="37">
        <f>Data!G318</f>
        <v>-1778300</v>
      </c>
      <c r="H16" s="41">
        <f>Data!H318</f>
        <v>-1778300</v>
      </c>
      <c r="I16" s="23">
        <f>Data!I318</f>
        <v>-1673055.09</v>
      </c>
      <c r="J16" s="23">
        <f>Data!J318</f>
        <v>-1650513.17</v>
      </c>
      <c r="K16" s="23">
        <f>Data!K318</f>
        <v>-1519044.67</v>
      </c>
    </row>
    <row r="17" spans="1:11" x14ac:dyDescent="0.25">
      <c r="A17" s="46" t="str">
        <f>Data!A319</f>
        <v>102-42180-000</v>
      </c>
      <c r="B17" s="46" t="str">
        <f>Data!B319</f>
        <v>INTEREST INCOME</v>
      </c>
      <c r="C17" s="23">
        <f>Data!C319</f>
        <v>-10000</v>
      </c>
      <c r="D17" s="23">
        <f>Data!D319</f>
        <v>-1000</v>
      </c>
      <c r="E17" s="23" t="str">
        <f>Data!E319</f>
        <v/>
      </c>
      <c r="F17" s="33">
        <f>Data!F319</f>
        <v>-2232.64</v>
      </c>
      <c r="G17" s="37">
        <f>Data!G319</f>
        <v>-10000</v>
      </c>
      <c r="H17" s="41">
        <f>Data!H319</f>
        <v>-10000</v>
      </c>
      <c r="I17" s="23" t="str">
        <f>Data!I319</f>
        <v/>
      </c>
      <c r="J17" s="23">
        <f>Data!J319</f>
        <v>-19667.759999999998</v>
      </c>
      <c r="K17" s="23">
        <f>Data!K319</f>
        <v>-111065.14</v>
      </c>
    </row>
    <row r="18" spans="1:11" s="46" customFormat="1" x14ac:dyDescent="0.25">
      <c r="A18" s="46" t="str">
        <f>Data!A320</f>
        <v>102-43570-000</v>
      </c>
      <c r="B18" s="46" t="str">
        <f>Data!B320</f>
        <v>CASH SHORT/OVER</v>
      </c>
      <c r="C18" s="23">
        <f>Data!C320</f>
        <v>-10</v>
      </c>
      <c r="D18" s="23">
        <f>Data!D320</f>
        <v>-10</v>
      </c>
      <c r="E18" s="23" t="str">
        <f>Data!E320</f>
        <v/>
      </c>
      <c r="F18" s="33">
        <f>Data!F320</f>
        <v>1.38</v>
      </c>
      <c r="G18" s="37">
        <f>Data!G320</f>
        <v>-10</v>
      </c>
      <c r="H18" s="41">
        <f>Data!H320</f>
        <v>-10</v>
      </c>
      <c r="I18" s="23">
        <f>Data!I320</f>
        <v>142.06</v>
      </c>
      <c r="J18" s="23">
        <f>Data!J320</f>
        <v>88.08</v>
      </c>
      <c r="K18" s="23">
        <f>Data!K320</f>
        <v>155.04</v>
      </c>
    </row>
    <row r="19" spans="1:11" x14ac:dyDescent="0.25">
      <c r="A19" s="46" t="str">
        <f>Data!A321</f>
        <v>102-43600-000</v>
      </c>
      <c r="B19" s="46" t="str">
        <f>Data!B321</f>
        <v>TRANSFER IN</v>
      </c>
      <c r="C19" s="23" t="str">
        <f>Data!C321</f>
        <v/>
      </c>
      <c r="D19" s="23" t="str">
        <f>Data!D321</f>
        <v/>
      </c>
      <c r="E19" s="23" t="str">
        <f>Data!E321</f>
        <v/>
      </c>
      <c r="F19" s="33">
        <f>Data!F321</f>
        <v>-15000</v>
      </c>
      <c r="G19" s="37" t="str">
        <f>Data!G321</f>
        <v/>
      </c>
      <c r="H19" s="41" t="str">
        <f>Data!H321</f>
        <v/>
      </c>
      <c r="I19" s="23">
        <f>Data!I321</f>
        <v>-200</v>
      </c>
      <c r="J19" s="23" t="str">
        <f>Data!J321</f>
        <v/>
      </c>
      <c r="K19" s="23">
        <f>Data!K321</f>
        <v>-656100</v>
      </c>
    </row>
    <row r="20" spans="1:11" x14ac:dyDescent="0.25">
      <c r="A20" s="46" t="str">
        <f>Data!A322</f>
        <v>102-44210-000</v>
      </c>
      <c r="B20" s="46" t="str">
        <f>Data!B322</f>
        <v>SALE OF CITY ASSETS</v>
      </c>
      <c r="C20" s="23">
        <f>Data!C322</f>
        <v>-2000</v>
      </c>
      <c r="D20" s="23">
        <f>Data!D322</f>
        <v>-2000</v>
      </c>
      <c r="E20" s="23" t="str">
        <f>Data!E322</f>
        <v/>
      </c>
      <c r="F20" s="33">
        <f>Data!F322</f>
        <v>-315.60000000000002</v>
      </c>
      <c r="G20" s="37">
        <f>Data!G322</f>
        <v>-2000</v>
      </c>
      <c r="H20" s="41">
        <f>Data!H322</f>
        <v>-2000</v>
      </c>
      <c r="I20" s="23">
        <f>Data!I322</f>
        <v>-25414.37</v>
      </c>
      <c r="J20" s="23">
        <f>Data!J322</f>
        <v>-53.4</v>
      </c>
      <c r="K20" s="23">
        <f>Data!K322</f>
        <v>-93.96</v>
      </c>
    </row>
    <row r="21" spans="1:11" x14ac:dyDescent="0.25">
      <c r="B21" s="31" t="s">
        <v>132</v>
      </c>
      <c r="C21" s="24">
        <f t="shared" ref="C21:K21" si="1">SUM(C12:C20)</f>
        <v>-1882310</v>
      </c>
      <c r="D21" s="24">
        <f t="shared" si="1"/>
        <v>-1901376</v>
      </c>
      <c r="E21" s="24">
        <f t="shared" si="1"/>
        <v>0</v>
      </c>
      <c r="F21" s="33">
        <f t="shared" si="1"/>
        <v>-1212819.1000000001</v>
      </c>
      <c r="G21" s="37">
        <f t="shared" si="1"/>
        <v>-1874810</v>
      </c>
      <c r="H21" s="41">
        <f t="shared" si="1"/>
        <v>-1874810</v>
      </c>
      <c r="I21" s="24">
        <f t="shared" si="1"/>
        <v>-1796969.4800000002</v>
      </c>
      <c r="J21" s="24">
        <f t="shared" si="1"/>
        <v>-1740496.0499999998</v>
      </c>
      <c r="K21" s="24">
        <f t="shared" si="1"/>
        <v>-2365302.4899999998</v>
      </c>
    </row>
    <row r="23" spans="1:11" x14ac:dyDescent="0.25">
      <c r="B23" s="22" t="s">
        <v>133</v>
      </c>
      <c r="C23" s="24">
        <f t="shared" ref="C23:K23" si="2">C10+C21</f>
        <v>-2784025</v>
      </c>
      <c r="D23" s="24">
        <f t="shared" si="2"/>
        <v>-2820986</v>
      </c>
      <c r="E23" s="24">
        <f t="shared" si="2"/>
        <v>0</v>
      </c>
      <c r="F23" s="34">
        <f t="shared" si="2"/>
        <v>-1826751.35</v>
      </c>
      <c r="G23" s="38">
        <f t="shared" si="2"/>
        <v>-2776525</v>
      </c>
      <c r="H23" s="42">
        <f t="shared" si="2"/>
        <v>-2776525</v>
      </c>
      <c r="I23" s="24">
        <f t="shared" si="2"/>
        <v>-2703333.39</v>
      </c>
      <c r="J23" s="24">
        <f t="shared" si="2"/>
        <v>-2622646.44</v>
      </c>
      <c r="K23" s="24">
        <f t="shared" si="2"/>
        <v>-3198500.8899999997</v>
      </c>
    </row>
    <row r="25" spans="1:11" x14ac:dyDescent="0.25">
      <c r="B25" s="22" t="s">
        <v>134</v>
      </c>
    </row>
    <row r="26" spans="1:11" x14ac:dyDescent="0.25">
      <c r="B26" s="22"/>
    </row>
    <row r="27" spans="1:11" x14ac:dyDescent="0.25">
      <c r="B27" s="22" t="s">
        <v>135</v>
      </c>
    </row>
    <row r="29" spans="1:11" s="46" customFormat="1" x14ac:dyDescent="0.25">
      <c r="A29" s="46" t="str">
        <f>Data!A323</f>
        <v>102-51001-017</v>
      </c>
      <c r="B29" s="46" t="str">
        <f>Data!B323</f>
        <v>SALARIES &amp; WAGES SUP</v>
      </c>
      <c r="C29" s="23">
        <f>Data!C323</f>
        <v>201088</v>
      </c>
      <c r="D29" s="23">
        <f>Data!D323</f>
        <v>256580</v>
      </c>
      <c r="E29" s="23" t="str">
        <f>Data!E323</f>
        <v/>
      </c>
      <c r="F29" s="33">
        <f>Data!F323</f>
        <v>105351.42</v>
      </c>
      <c r="G29" s="37">
        <f>Data!G323</f>
        <v>158869</v>
      </c>
      <c r="H29" s="41">
        <f>Data!H323</f>
        <v>142885</v>
      </c>
      <c r="I29" s="23">
        <f>Data!I323</f>
        <v>142280.70000000001</v>
      </c>
      <c r="J29" s="23">
        <f>Data!J323</f>
        <v>122396.58</v>
      </c>
      <c r="K29" s="23">
        <f>Data!K323</f>
        <v>98342.54</v>
      </c>
    </row>
    <row r="30" spans="1:11" x14ac:dyDescent="0.25">
      <c r="A30" s="46" t="str">
        <f>Data!A324</f>
        <v>102-51010-017</v>
      </c>
      <c r="B30" s="46" t="str">
        <f>Data!B324</f>
        <v>SALARIES &amp; WAGES LAB</v>
      </c>
      <c r="C30" s="23">
        <f>Data!C324</f>
        <v>265121</v>
      </c>
      <c r="D30" s="23">
        <f>Data!D324</f>
        <v>265121</v>
      </c>
      <c r="E30" s="23" t="str">
        <f>Data!E324</f>
        <v/>
      </c>
      <c r="F30" s="33">
        <f>Data!F324</f>
        <v>166412.09</v>
      </c>
      <c r="G30" s="37">
        <f>Data!G324</f>
        <v>281748</v>
      </c>
      <c r="H30" s="41">
        <f>Data!H324</f>
        <v>273075</v>
      </c>
      <c r="I30" s="23">
        <f>Data!I324</f>
        <v>231732.69</v>
      </c>
      <c r="J30" s="23">
        <f>Data!J324</f>
        <v>238537.3</v>
      </c>
      <c r="K30" s="23">
        <f>Data!K324</f>
        <v>228449.05</v>
      </c>
    </row>
    <row r="31" spans="1:11" s="46" customFormat="1" x14ac:dyDescent="0.25">
      <c r="A31" s="46" t="str">
        <f>Data!A325</f>
        <v>102-51020-017</v>
      </c>
      <c r="B31" s="46" t="str">
        <f>Data!B325</f>
        <v>OVERTIME</v>
      </c>
      <c r="C31" s="23">
        <f>Data!C325</f>
        <v>8000</v>
      </c>
      <c r="D31" s="23">
        <f>Data!D325</f>
        <v>8000</v>
      </c>
      <c r="E31" s="23" t="str">
        <f>Data!E325</f>
        <v/>
      </c>
      <c r="F31" s="33">
        <f>Data!F325</f>
        <v>235.89</v>
      </c>
      <c r="G31" s="37">
        <f>Data!G325</f>
        <v>8000</v>
      </c>
      <c r="H31" s="41">
        <f>Data!H325</f>
        <v>8000</v>
      </c>
      <c r="I31" s="23">
        <f>Data!I325</f>
        <v>7448.97</v>
      </c>
      <c r="J31" s="23">
        <f>Data!J325</f>
        <v>7660.46</v>
      </c>
      <c r="K31" s="23">
        <f>Data!K325</f>
        <v>9498.59</v>
      </c>
    </row>
    <row r="32" spans="1:11" s="46" customFormat="1" x14ac:dyDescent="0.25">
      <c r="A32" s="46" t="str">
        <f>Data!A326</f>
        <v>102-51030-017</v>
      </c>
      <c r="B32" s="46" t="str">
        <f>Data!B326</f>
        <v>LONGEVITY</v>
      </c>
      <c r="C32" s="23">
        <f>Data!C326</f>
        <v>6074</v>
      </c>
      <c r="D32" s="23">
        <f>Data!D326</f>
        <v>6157</v>
      </c>
      <c r="E32" s="23" t="str">
        <f>Data!E326</f>
        <v/>
      </c>
      <c r="F32" s="33">
        <f>Data!F326</f>
        <v>4914</v>
      </c>
      <c r="G32" s="37">
        <f>Data!G326</f>
        <v>6227</v>
      </c>
      <c r="H32" s="41">
        <f>Data!H326</f>
        <v>4914</v>
      </c>
      <c r="I32" s="23">
        <f>Data!I326</f>
        <v>3379.4</v>
      </c>
      <c r="J32" s="23">
        <f>Data!J326</f>
        <v>4133.2</v>
      </c>
      <c r="K32" s="23">
        <f>Data!K326</f>
        <v>3643.8</v>
      </c>
    </row>
    <row r="33" spans="1:11" s="46" customFormat="1" x14ac:dyDescent="0.25">
      <c r="A33" s="46" t="str">
        <f>Data!A327</f>
        <v>102-51100-017</v>
      </c>
      <c r="B33" s="46" t="str">
        <f>Data!B327</f>
        <v>CONTRIBUTIONS TO TRM</v>
      </c>
      <c r="C33" s="23">
        <f>Data!C327</f>
        <v>49390</v>
      </c>
      <c r="D33" s="23">
        <f>Data!D327</f>
        <v>57399</v>
      </c>
      <c r="E33" s="23" t="str">
        <f>Data!E327</f>
        <v/>
      </c>
      <c r="F33" s="33">
        <f>Data!F327</f>
        <v>29997.39</v>
      </c>
      <c r="G33" s="37">
        <f>Data!G327</f>
        <v>46358</v>
      </c>
      <c r="H33" s="41">
        <f>Data!H327</f>
        <v>43993</v>
      </c>
      <c r="I33" s="23">
        <f>Data!I327</f>
        <v>39355.26</v>
      </c>
      <c r="J33" s="23">
        <f>Data!J327</f>
        <v>31787.51</v>
      </c>
      <c r="K33" s="23">
        <f>Data!K327</f>
        <v>38188.35</v>
      </c>
    </row>
    <row r="34" spans="1:11" s="46" customFormat="1" x14ac:dyDescent="0.25">
      <c r="A34" s="46" t="str">
        <f>Data!A328</f>
        <v>102-51110-017</v>
      </c>
      <c r="B34" s="46" t="str">
        <f>Data!B328</f>
        <v>FICA EXPENSE</v>
      </c>
      <c r="C34" s="23">
        <f>Data!C328</f>
        <v>28204</v>
      </c>
      <c r="D34" s="23">
        <f>Data!D328</f>
        <v>31649</v>
      </c>
      <c r="E34" s="23" t="str">
        <f>Data!E328</f>
        <v/>
      </c>
      <c r="F34" s="33">
        <f>Data!F328</f>
        <v>16427.25</v>
      </c>
      <c r="G34" s="37">
        <f>Data!G328</f>
        <v>26141</v>
      </c>
      <c r="H34" s="41">
        <f>Data!H328</f>
        <v>25108</v>
      </c>
      <c r="I34" s="23">
        <f>Data!I328</f>
        <v>22726.87</v>
      </c>
      <c r="J34" s="23">
        <f>Data!J328</f>
        <v>22567.34</v>
      </c>
      <c r="K34" s="23">
        <f>Data!K328</f>
        <v>19038.28</v>
      </c>
    </row>
    <row r="35" spans="1:11" x14ac:dyDescent="0.25">
      <c r="A35" s="46" t="str">
        <f>Data!A329</f>
        <v>102-51115-017</v>
      </c>
      <c r="B35" s="46" t="str">
        <f>Data!B329</f>
        <v>MEDICARE EXPENSE</v>
      </c>
      <c r="C35" s="23">
        <f>Data!C329</f>
        <v>6597</v>
      </c>
      <c r="D35" s="23">
        <f>Data!D329</f>
        <v>7403</v>
      </c>
      <c r="E35" s="23" t="str">
        <f>Data!E329</f>
        <v/>
      </c>
      <c r="F35" s="33">
        <f>Data!F329</f>
        <v>3841.83</v>
      </c>
      <c r="G35" s="37">
        <f>Data!G329</f>
        <v>6114</v>
      </c>
      <c r="H35" s="41">
        <f>Data!H329</f>
        <v>5873</v>
      </c>
      <c r="I35" s="23">
        <f>Data!I329</f>
        <v>5314.77</v>
      </c>
      <c r="J35" s="23">
        <f>Data!J329</f>
        <v>5277.39</v>
      </c>
      <c r="K35" s="23">
        <f>Data!K329</f>
        <v>3554.05</v>
      </c>
    </row>
    <row r="36" spans="1:11" x14ac:dyDescent="0.25">
      <c r="A36" s="46" t="str">
        <f>Data!A330</f>
        <v>102-51120-017</v>
      </c>
      <c r="B36" s="46" t="str">
        <f>Data!B330</f>
        <v>AUTO ALLOWANCE</v>
      </c>
      <c r="C36" s="23">
        <f>Data!C330</f>
        <v>2160</v>
      </c>
      <c r="D36" s="23">
        <f>Data!D330</f>
        <v>2160</v>
      </c>
      <c r="E36" s="23" t="str">
        <f>Data!E330</f>
        <v/>
      </c>
      <c r="F36" s="33">
        <f>Data!F330</f>
        <v>1350</v>
      </c>
      <c r="G36" s="37">
        <f>Data!G330</f>
        <v>2160</v>
      </c>
      <c r="H36" s="41">
        <f>Data!H330</f>
        <v>2160</v>
      </c>
      <c r="I36" s="23">
        <f>Data!I330</f>
        <v>1800</v>
      </c>
      <c r="J36" s="23">
        <f>Data!J330</f>
        <v>1950</v>
      </c>
      <c r="K36" s="23">
        <f>Data!K330</f>
        <v>3600</v>
      </c>
    </row>
    <row r="37" spans="1:11" x14ac:dyDescent="0.25">
      <c r="A37" s="46" t="str">
        <f>Data!A331</f>
        <v>102-51150-017</v>
      </c>
      <c r="B37" s="46" t="str">
        <f>Data!B331</f>
        <v>UNEMPLOYMENT TAX EXP</v>
      </c>
      <c r="C37" s="23">
        <f>Data!C331</f>
        <v>2798</v>
      </c>
      <c r="D37" s="23">
        <f>Data!D331</f>
        <v>2974</v>
      </c>
      <c r="E37" s="23" t="str">
        <f>Data!E331</f>
        <v/>
      </c>
      <c r="F37" s="33">
        <f>Data!F331</f>
        <v>560.94000000000005</v>
      </c>
      <c r="G37" s="37">
        <f>Data!G331</f>
        <v>2583</v>
      </c>
      <c r="H37" s="41">
        <f>Data!H331</f>
        <v>2546</v>
      </c>
      <c r="I37" s="23">
        <f>Data!I331</f>
        <v>3011.51</v>
      </c>
      <c r="J37" s="23">
        <f>Data!J331</f>
        <v>1338.52</v>
      </c>
      <c r="K37" s="23">
        <f>Data!K331</f>
        <v>70.42</v>
      </c>
    </row>
    <row r="38" spans="1:11" x14ac:dyDescent="0.25">
      <c r="A38" s="46" t="str">
        <f>Data!A332</f>
        <v>102-51210-017</v>
      </c>
      <c r="B38" s="46" t="str">
        <f>Data!B332</f>
        <v>INSURANCE - MEDICAL</v>
      </c>
      <c r="C38" s="23">
        <f>Data!C332</f>
        <v>104043</v>
      </c>
      <c r="D38" s="23">
        <f>Data!D332</f>
        <v>110684</v>
      </c>
      <c r="E38" s="23" t="str">
        <f>Data!E332</f>
        <v/>
      </c>
      <c r="F38" s="33">
        <f>Data!F332</f>
        <v>58686.02</v>
      </c>
      <c r="G38" s="37">
        <f>Data!G332</f>
        <v>115119</v>
      </c>
      <c r="H38" s="41">
        <f>Data!H332</f>
        <v>94581</v>
      </c>
      <c r="I38" s="23">
        <f>Data!I332</f>
        <v>60844.14</v>
      </c>
      <c r="J38" s="23">
        <f>Data!J332</f>
        <v>82086.559999999998</v>
      </c>
      <c r="K38" s="23">
        <f>Data!K332</f>
        <v>84533.73</v>
      </c>
    </row>
    <row r="39" spans="1:11" s="46" customFormat="1" x14ac:dyDescent="0.25">
      <c r="A39" s="46" t="str">
        <f>Data!A333</f>
        <v>102-51216-017</v>
      </c>
      <c r="B39" s="46" t="str">
        <f>Data!B333</f>
        <v>DEDUCTIBLE REIMBURSE</v>
      </c>
      <c r="C39" s="23" t="str">
        <f>Data!C333</f>
        <v/>
      </c>
      <c r="D39" s="23" t="str">
        <f>Data!D333</f>
        <v/>
      </c>
      <c r="E39" s="23" t="str">
        <f>Data!E333</f>
        <v/>
      </c>
      <c r="F39" s="33">
        <f>Data!F333</f>
        <v>404.39</v>
      </c>
      <c r="G39" s="37" t="str">
        <f>Data!G333</f>
        <v/>
      </c>
      <c r="H39" s="41" t="str">
        <f>Data!H333</f>
        <v/>
      </c>
      <c r="I39" s="23">
        <f>Data!I333</f>
        <v>7299.36</v>
      </c>
      <c r="J39" s="23">
        <f>Data!J333</f>
        <v>4200.41</v>
      </c>
      <c r="K39" s="23" t="str">
        <f>Data!K333</f>
        <v/>
      </c>
    </row>
    <row r="40" spans="1:11" x14ac:dyDescent="0.25">
      <c r="A40" s="46" t="str">
        <f>Data!A334</f>
        <v>102-51220-017</v>
      </c>
      <c r="B40" s="46" t="str">
        <f>Data!B334</f>
        <v>INSURANCE - WORKERS</v>
      </c>
      <c r="C40" s="23">
        <f>Data!C334</f>
        <v>10042</v>
      </c>
      <c r="D40" s="23">
        <f>Data!D334</f>
        <v>11711</v>
      </c>
      <c r="E40" s="23" t="str">
        <f>Data!E334</f>
        <v/>
      </c>
      <c r="F40" s="33">
        <f>Data!F334</f>
        <v>7458</v>
      </c>
      <c r="G40" s="37">
        <f>Data!G334</f>
        <v>7458</v>
      </c>
      <c r="H40" s="41">
        <f>Data!H334</f>
        <v>7458</v>
      </c>
      <c r="I40" s="23">
        <f>Data!I334</f>
        <v>7156</v>
      </c>
      <c r="J40" s="23">
        <f>Data!J334</f>
        <v>7504</v>
      </c>
      <c r="K40" s="23" t="str">
        <f>Data!K334</f>
        <v/>
      </c>
    </row>
    <row r="41" spans="1:11" s="46" customFormat="1" x14ac:dyDescent="0.25">
      <c r="A41" s="46" t="str">
        <f>Data!A335</f>
        <v>102-51225-017</v>
      </c>
      <c r="B41" s="46" t="str">
        <f>Data!B335</f>
        <v>TELEMEDICINE EXPENSE</v>
      </c>
      <c r="C41" s="23">
        <f>Data!C335</f>
        <v>999</v>
      </c>
      <c r="D41" s="23">
        <f>Data!D335</f>
        <v>1062</v>
      </c>
      <c r="E41" s="23" t="str">
        <f>Data!E335</f>
        <v/>
      </c>
      <c r="F41" s="33">
        <f>Data!F335</f>
        <v>914</v>
      </c>
      <c r="G41" s="37">
        <f>Data!G335</f>
        <v>914</v>
      </c>
      <c r="H41" s="41">
        <f>Data!H335</f>
        <v>914</v>
      </c>
      <c r="I41" s="23">
        <f>Data!I335</f>
        <v>720</v>
      </c>
      <c r="J41" s="23">
        <f>Data!J335</f>
        <v>1067.02</v>
      </c>
      <c r="K41" s="23" t="str">
        <f>Data!K335</f>
        <v/>
      </c>
    </row>
    <row r="42" spans="1:11" x14ac:dyDescent="0.25">
      <c r="A42" s="46" t="str">
        <f>Data!A336</f>
        <v>102-51230-017</v>
      </c>
      <c r="B42" s="46" t="str">
        <f>Data!B336</f>
        <v>MISC EMPLOYEE INSURA</v>
      </c>
      <c r="C42" s="23">
        <f>Data!C336</f>
        <v>5000</v>
      </c>
      <c r="D42" s="23">
        <f>Data!D336</f>
        <v>5000</v>
      </c>
      <c r="E42" s="23" t="str">
        <f>Data!E336</f>
        <v/>
      </c>
      <c r="F42" s="33">
        <f>Data!F336</f>
        <v>-77.08</v>
      </c>
      <c r="G42" s="37">
        <f>Data!G336</f>
        <v>5000</v>
      </c>
      <c r="H42" s="41">
        <f>Data!H336</f>
        <v>5000</v>
      </c>
      <c r="I42" s="23">
        <f>Data!I336</f>
        <v>1104.83</v>
      </c>
      <c r="J42" s="23">
        <f>Data!J336</f>
        <v>3711.52</v>
      </c>
      <c r="K42" s="23">
        <f>Data!K336</f>
        <v>-1656.23</v>
      </c>
    </row>
    <row r="43" spans="1:11" x14ac:dyDescent="0.25">
      <c r="A43" s="46" t="str">
        <f>Data!A337</f>
        <v>102-51235-017</v>
      </c>
      <c r="B43" s="46" t="str">
        <f>Data!B337</f>
        <v>HEALTH SAVINGS PLAN</v>
      </c>
      <c r="C43" s="23">
        <f>Data!C337</f>
        <v>11100</v>
      </c>
      <c r="D43" s="23" t="str">
        <f>Data!D337</f>
        <v/>
      </c>
      <c r="E43" s="23" t="str">
        <f>Data!E337</f>
        <v/>
      </c>
      <c r="F43" s="33">
        <f>Data!F337</f>
        <v>1321.01</v>
      </c>
      <c r="G43" s="37">
        <f>Data!G337</f>
        <v>10150</v>
      </c>
      <c r="H43" s="41">
        <f>Data!H337</f>
        <v>10100</v>
      </c>
      <c r="I43" s="23">
        <f>Data!I337</f>
        <v>15885.17</v>
      </c>
      <c r="J43" s="23">
        <f>Data!J337</f>
        <v>9600.02</v>
      </c>
      <c r="K43" s="23" t="str">
        <f>Data!K337</f>
        <v/>
      </c>
    </row>
    <row r="44" spans="1:11" x14ac:dyDescent="0.25">
      <c r="B44" s="31" t="s">
        <v>106</v>
      </c>
      <c r="C44" s="24">
        <f t="shared" ref="C44:K44" si="3">SUM(C29:C43)</f>
        <v>700616</v>
      </c>
      <c r="D44" s="24">
        <f t="shared" si="3"/>
        <v>765900</v>
      </c>
      <c r="E44" s="24">
        <f t="shared" si="3"/>
        <v>0</v>
      </c>
      <c r="F44" s="34">
        <f t="shared" si="3"/>
        <v>397797.15000000008</v>
      </c>
      <c r="G44" s="38">
        <f t="shared" si="3"/>
        <v>676841</v>
      </c>
      <c r="H44" s="42">
        <f t="shared" si="3"/>
        <v>626607</v>
      </c>
      <c r="I44" s="24">
        <f t="shared" si="3"/>
        <v>550059.67000000004</v>
      </c>
      <c r="J44" s="24">
        <f t="shared" si="3"/>
        <v>543817.83000000007</v>
      </c>
      <c r="K44" s="24">
        <f t="shared" si="3"/>
        <v>487262.57999999996</v>
      </c>
    </row>
    <row r="46" spans="1:11" s="46" customFormat="1" x14ac:dyDescent="0.25">
      <c r="A46" s="46" t="str">
        <f>Data!A338</f>
        <v>102-52050-017</v>
      </c>
      <c r="B46" s="46" t="str">
        <f>Data!B338</f>
        <v>OFFICE SUPPLIES</v>
      </c>
      <c r="C46" s="23">
        <f>Data!C338</f>
        <v>1500</v>
      </c>
      <c r="D46" s="23">
        <f>Data!D338</f>
        <v>1500</v>
      </c>
      <c r="E46" s="23" t="str">
        <f>Data!E338</f>
        <v/>
      </c>
      <c r="F46" s="33">
        <f>Data!F338</f>
        <v>505.93</v>
      </c>
      <c r="G46" s="37">
        <f>Data!G338</f>
        <v>1500</v>
      </c>
      <c r="H46" s="41">
        <f>Data!H338</f>
        <v>1500</v>
      </c>
      <c r="I46" s="23">
        <f>Data!I338</f>
        <v>378.37</v>
      </c>
      <c r="J46" s="23">
        <f>Data!J338</f>
        <v>1236.48</v>
      </c>
      <c r="K46" s="23">
        <f>Data!K338</f>
        <v>1404.07</v>
      </c>
    </row>
    <row r="47" spans="1:11" s="46" customFormat="1" x14ac:dyDescent="0.25">
      <c r="A47" s="46" t="str">
        <f>Data!A339</f>
        <v>102-52100-017</v>
      </c>
      <c r="B47" s="46" t="str">
        <f>Data!B339</f>
        <v>CHEMICALS - GENERAL</v>
      </c>
      <c r="C47" s="23">
        <f>Data!C339</f>
        <v>1500</v>
      </c>
      <c r="D47" s="23">
        <f>Data!D339</f>
        <v>1500</v>
      </c>
      <c r="E47" s="23" t="str">
        <f>Data!E339</f>
        <v/>
      </c>
      <c r="F47" s="33">
        <f>Data!F339</f>
        <v>87.66</v>
      </c>
      <c r="G47" s="37">
        <f>Data!G339</f>
        <v>1500</v>
      </c>
      <c r="H47" s="41">
        <f>Data!H339</f>
        <v>2000</v>
      </c>
      <c r="I47" s="23">
        <f>Data!I339</f>
        <v>2275.3200000000002</v>
      </c>
      <c r="J47" s="23">
        <f>Data!J339</f>
        <v>1732.21</v>
      </c>
      <c r="K47" s="23">
        <f>Data!K339</f>
        <v>1052.6400000000001</v>
      </c>
    </row>
    <row r="48" spans="1:11" s="46" customFormat="1" x14ac:dyDescent="0.25">
      <c r="A48" s="46" t="str">
        <f>Data!A340</f>
        <v>102-52105-017</v>
      </c>
      <c r="B48" s="46" t="str">
        <f>Data!B340</f>
        <v>FLUORIDATION SYSTEM</v>
      </c>
      <c r="C48" s="23">
        <f>Data!C340</f>
        <v>2000</v>
      </c>
      <c r="D48" s="23">
        <f>Data!D340</f>
        <v>2000</v>
      </c>
      <c r="E48" s="23" t="str">
        <f>Data!E340</f>
        <v/>
      </c>
      <c r="F48" s="33">
        <f>Data!F340</f>
        <v>863.6</v>
      </c>
      <c r="G48" s="37">
        <f>Data!G340</f>
        <v>2000</v>
      </c>
      <c r="H48" s="41">
        <f>Data!H340</f>
        <v>1500</v>
      </c>
      <c r="I48" s="23">
        <f>Data!I340</f>
        <v>1108.4000000000001</v>
      </c>
      <c r="J48" s="23">
        <f>Data!J340</f>
        <v>2268.08</v>
      </c>
      <c r="K48" s="23">
        <f>Data!K340</f>
        <v>2345.65</v>
      </c>
    </row>
    <row r="49" spans="1:11" s="46" customFormat="1" x14ac:dyDescent="0.25">
      <c r="A49" s="46" t="str">
        <f>Data!A341</f>
        <v>102-52106-017</v>
      </c>
      <c r="B49" s="46" t="str">
        <f>Data!B341</f>
        <v>CHEMICALS - SEQUESTI</v>
      </c>
      <c r="C49" s="23">
        <f>Data!C341</f>
        <v>11000</v>
      </c>
      <c r="D49" s="23">
        <f>Data!D341</f>
        <v>11000</v>
      </c>
      <c r="E49" s="23" t="str">
        <f>Data!E341</f>
        <v/>
      </c>
      <c r="F49" s="33">
        <f>Data!F341</f>
        <v>5622.29</v>
      </c>
      <c r="G49" s="37">
        <f>Data!G341</f>
        <v>11000</v>
      </c>
      <c r="H49" s="41">
        <f>Data!H341</f>
        <v>11000</v>
      </c>
      <c r="I49" s="23">
        <f>Data!I341</f>
        <v>10282.65</v>
      </c>
      <c r="J49" s="23">
        <f>Data!J341</f>
        <v>7594.69</v>
      </c>
      <c r="K49" s="23">
        <f>Data!K341</f>
        <v>6351.45</v>
      </c>
    </row>
    <row r="50" spans="1:11" s="46" customFormat="1" x14ac:dyDescent="0.25">
      <c r="A50" s="46" t="str">
        <f>Data!A342</f>
        <v>102-52110-017</v>
      </c>
      <c r="B50" s="46" t="str">
        <f>Data!B342</f>
        <v>CHEMICALS - CHLORINE</v>
      </c>
      <c r="C50" s="23">
        <f>Data!C342</f>
        <v>10000</v>
      </c>
      <c r="D50" s="23">
        <f>Data!D342</f>
        <v>10000</v>
      </c>
      <c r="E50" s="23" t="str">
        <f>Data!E342</f>
        <v/>
      </c>
      <c r="F50" s="33">
        <f>Data!F342</f>
        <v>6043.81</v>
      </c>
      <c r="G50" s="37">
        <f>Data!G342</f>
        <v>7000</v>
      </c>
      <c r="H50" s="41">
        <f>Data!H342</f>
        <v>9000</v>
      </c>
      <c r="I50" s="23">
        <f>Data!I342</f>
        <v>5227.0200000000004</v>
      </c>
      <c r="J50" s="23">
        <f>Data!J342</f>
        <v>4818.9799999999996</v>
      </c>
      <c r="K50" s="23">
        <f>Data!K342</f>
        <v>5377.5</v>
      </c>
    </row>
    <row r="51" spans="1:11" x14ac:dyDescent="0.25">
      <c r="A51" s="46" t="str">
        <f>Data!A343</f>
        <v>102-52115-017</v>
      </c>
      <c r="B51" s="46" t="str">
        <f>Data!B343</f>
        <v>CHEMICALS - WEED CON</v>
      </c>
      <c r="C51" s="23">
        <f>Data!C343</f>
        <v>900</v>
      </c>
      <c r="D51" s="23">
        <f>Data!D343</f>
        <v>900</v>
      </c>
      <c r="E51" s="23" t="str">
        <f>Data!E343</f>
        <v/>
      </c>
      <c r="F51" s="33" t="str">
        <f>Data!F343</f>
        <v/>
      </c>
      <c r="G51" s="37">
        <f>Data!G343</f>
        <v>900</v>
      </c>
      <c r="H51" s="41">
        <f>Data!H343</f>
        <v>600</v>
      </c>
      <c r="I51" s="23" t="str">
        <f>Data!I343</f>
        <v/>
      </c>
      <c r="J51" s="23">
        <f>Data!J343</f>
        <v>189.85</v>
      </c>
      <c r="K51" s="23" t="str">
        <f>Data!K343</f>
        <v/>
      </c>
    </row>
    <row r="52" spans="1:11" x14ac:dyDescent="0.25">
      <c r="A52" s="46" t="str">
        <f>Data!A344</f>
        <v>102-52200-017</v>
      </c>
      <c r="B52" s="46" t="str">
        <f>Data!B344</f>
        <v>FUEL - GASOLINE</v>
      </c>
      <c r="C52" s="23">
        <f>Data!C344</f>
        <v>24000</v>
      </c>
      <c r="D52" s="23">
        <f>Data!D344</f>
        <v>24000</v>
      </c>
      <c r="E52" s="23" t="str">
        <f>Data!E344</f>
        <v/>
      </c>
      <c r="F52" s="33">
        <f>Data!F344</f>
        <v>12899.05</v>
      </c>
      <c r="G52" s="37">
        <f>Data!G344</f>
        <v>15000</v>
      </c>
      <c r="H52" s="41">
        <f>Data!H344</f>
        <v>20000</v>
      </c>
      <c r="I52" s="23">
        <f>Data!I344</f>
        <v>15641.55</v>
      </c>
      <c r="J52" s="23">
        <f>Data!J344</f>
        <v>12158.1</v>
      </c>
      <c r="K52" s="23">
        <f>Data!K344</f>
        <v>12015.38</v>
      </c>
    </row>
    <row r="53" spans="1:11" x14ac:dyDescent="0.25">
      <c r="A53" s="46" t="str">
        <f>Data!A345</f>
        <v>102-52205-017</v>
      </c>
      <c r="B53" s="46" t="str">
        <f>Data!B345</f>
        <v>FUEL - DIESEL</v>
      </c>
      <c r="C53" s="23" t="str">
        <f>Data!C345</f>
        <v/>
      </c>
      <c r="D53" s="23" t="str">
        <f>Data!D345</f>
        <v/>
      </c>
      <c r="E53" s="23" t="str">
        <f>Data!E345</f>
        <v/>
      </c>
      <c r="F53" s="33">
        <f>Data!F345</f>
        <v>944.9</v>
      </c>
      <c r="G53" s="37" t="str">
        <f>Data!G345</f>
        <v/>
      </c>
      <c r="H53" s="41" t="str">
        <f>Data!H345</f>
        <v/>
      </c>
      <c r="I53" s="23" t="str">
        <f>Data!I345</f>
        <v/>
      </c>
      <c r="J53" s="23" t="str">
        <f>Data!J345</f>
        <v/>
      </c>
      <c r="K53" s="23" t="str">
        <f>Data!K345</f>
        <v/>
      </c>
    </row>
    <row r="54" spans="1:11" x14ac:dyDescent="0.25">
      <c r="A54" s="46" t="str">
        <f>Data!A346</f>
        <v>102-52210-017</v>
      </c>
      <c r="B54" s="46" t="str">
        <f>Data!B346</f>
        <v>AUTOMOTIVE SUPPLIES</v>
      </c>
      <c r="C54" s="23">
        <f>Data!C346</f>
        <v>700</v>
      </c>
      <c r="D54" s="23">
        <f>Data!D346</f>
        <v>700</v>
      </c>
      <c r="E54" s="23" t="str">
        <f>Data!E346</f>
        <v/>
      </c>
      <c r="F54" s="33">
        <f>Data!F346</f>
        <v>586</v>
      </c>
      <c r="G54" s="37">
        <f>Data!G346</f>
        <v>500</v>
      </c>
      <c r="H54" s="41">
        <f>Data!H346</f>
        <v>1100</v>
      </c>
      <c r="I54" s="23">
        <f>Data!I346</f>
        <v>417.23</v>
      </c>
      <c r="J54" s="23">
        <f>Data!J346</f>
        <v>699.8</v>
      </c>
      <c r="K54" s="23">
        <f>Data!K346</f>
        <v>413.42</v>
      </c>
    </row>
    <row r="55" spans="1:11" s="46" customFormat="1" x14ac:dyDescent="0.25">
      <c r="A55" s="46" t="str">
        <f>Data!A347</f>
        <v>102-52400-017</v>
      </c>
      <c r="B55" s="46" t="str">
        <f>Data!B347</f>
        <v>CLEANING/SANITATION</v>
      </c>
      <c r="C55" s="23">
        <f>Data!C347</f>
        <v>800</v>
      </c>
      <c r="D55" s="23">
        <f>Data!D347</f>
        <v>800</v>
      </c>
      <c r="E55" s="23" t="str">
        <f>Data!E347</f>
        <v/>
      </c>
      <c r="F55" s="33" t="str">
        <f>Data!F347</f>
        <v/>
      </c>
      <c r="G55" s="37">
        <f>Data!G347</f>
        <v>800</v>
      </c>
      <c r="H55" s="41">
        <f>Data!H347</f>
        <v>800</v>
      </c>
      <c r="I55" s="23">
        <f>Data!I347</f>
        <v>644.41</v>
      </c>
      <c r="J55" s="23">
        <f>Data!J347</f>
        <v>460.74</v>
      </c>
      <c r="K55" s="23">
        <f>Data!K347</f>
        <v>753.23</v>
      </c>
    </row>
    <row r="56" spans="1:11" s="46" customFormat="1" x14ac:dyDescent="0.25">
      <c r="A56" s="46" t="str">
        <f>Data!A348</f>
        <v>102-52500-017</v>
      </c>
      <c r="B56" s="46" t="str">
        <f>Data!B348</f>
        <v>CLOTHING SUPPLIES</v>
      </c>
      <c r="C56" s="23">
        <f>Data!C348</f>
        <v>3000</v>
      </c>
      <c r="D56" s="23">
        <f>Data!D348</f>
        <v>3000</v>
      </c>
      <c r="E56" s="23" t="str">
        <f>Data!E348</f>
        <v/>
      </c>
      <c r="F56" s="33">
        <f>Data!F348</f>
        <v>2138.9899999999998</v>
      </c>
      <c r="G56" s="37">
        <f>Data!G348</f>
        <v>2500</v>
      </c>
      <c r="H56" s="41">
        <f>Data!H348</f>
        <v>2700</v>
      </c>
      <c r="I56" s="23">
        <f>Data!I348</f>
        <v>2393.73</v>
      </c>
      <c r="J56" s="23">
        <f>Data!J348</f>
        <v>2458.5700000000002</v>
      </c>
      <c r="K56" s="23">
        <f>Data!K348</f>
        <v>2327.1999999999998</v>
      </c>
    </row>
    <row r="57" spans="1:11" s="46" customFormat="1" x14ac:dyDescent="0.25">
      <c r="A57" s="46" t="str">
        <f>Data!A349</f>
        <v>102-52520-017</v>
      </c>
      <c r="B57" s="46" t="str">
        <f>Data!B349</f>
        <v>TRAFFIC CONTROL DEVI</v>
      </c>
      <c r="C57" s="23">
        <f>Data!C349</f>
        <v>500</v>
      </c>
      <c r="D57" s="23">
        <f>Data!D349</f>
        <v>500</v>
      </c>
      <c r="E57" s="23" t="str">
        <f>Data!E349</f>
        <v/>
      </c>
      <c r="F57" s="33" t="str">
        <f>Data!F349</f>
        <v/>
      </c>
      <c r="G57" s="37">
        <f>Data!G349</f>
        <v>500</v>
      </c>
      <c r="H57" s="41">
        <f>Data!H349</f>
        <v>500</v>
      </c>
      <c r="I57" s="23">
        <f>Data!I349</f>
        <v>160</v>
      </c>
      <c r="J57" s="23" t="str">
        <f>Data!J349</f>
        <v/>
      </c>
      <c r="K57" s="23" t="str">
        <f>Data!K349</f>
        <v/>
      </c>
    </row>
    <row r="58" spans="1:11" s="46" customFormat="1" x14ac:dyDescent="0.25">
      <c r="A58" s="46" t="str">
        <f>Data!A350</f>
        <v>102-52545-017</v>
      </c>
      <c r="B58" s="46" t="str">
        <f>Data!B350</f>
        <v>SAFETY EQUIPMENT</v>
      </c>
      <c r="C58" s="23">
        <f>Data!C350</f>
        <v>2000</v>
      </c>
      <c r="D58" s="23">
        <f>Data!D350</f>
        <v>2000</v>
      </c>
      <c r="E58" s="23" t="str">
        <f>Data!E350</f>
        <v/>
      </c>
      <c r="F58" s="33">
        <f>Data!F350</f>
        <v>731.34</v>
      </c>
      <c r="G58" s="37">
        <f>Data!G350</f>
        <v>2000</v>
      </c>
      <c r="H58" s="41">
        <f>Data!H350</f>
        <v>2000</v>
      </c>
      <c r="I58" s="23">
        <f>Data!I350</f>
        <v>2147.4299999999998</v>
      </c>
      <c r="J58" s="23">
        <f>Data!J350</f>
        <v>1737.34</v>
      </c>
      <c r="K58" s="23">
        <f>Data!K350</f>
        <v>1199.6500000000001</v>
      </c>
    </row>
    <row r="59" spans="1:11" x14ac:dyDescent="0.25">
      <c r="A59" s="46" t="str">
        <f>Data!A351</f>
        <v>102-52600-017</v>
      </c>
      <c r="B59" s="46" t="str">
        <f>Data!B351</f>
        <v>OPERATING SUPPLIES</v>
      </c>
      <c r="C59" s="23">
        <f>Data!C351</f>
        <v>4800</v>
      </c>
      <c r="D59" s="23">
        <f>Data!D351</f>
        <v>4800</v>
      </c>
      <c r="E59" s="23" t="str">
        <f>Data!E351</f>
        <v/>
      </c>
      <c r="F59" s="33">
        <f>Data!F351</f>
        <v>3914.64</v>
      </c>
      <c r="G59" s="37">
        <f>Data!G351</f>
        <v>4000</v>
      </c>
      <c r="H59" s="41">
        <f>Data!H351</f>
        <v>5700</v>
      </c>
      <c r="I59" s="23">
        <f>Data!I351</f>
        <v>4421.1499999999996</v>
      </c>
      <c r="J59" s="23">
        <f>Data!J351</f>
        <v>4267.37</v>
      </c>
      <c r="K59" s="23">
        <f>Data!K351</f>
        <v>3045.27</v>
      </c>
    </row>
    <row r="60" spans="1:11" x14ac:dyDescent="0.25">
      <c r="B60" s="31" t="s">
        <v>112</v>
      </c>
      <c r="C60" s="24">
        <f t="shared" ref="C60:K60" si="4">SUM(C46:C59)</f>
        <v>62700</v>
      </c>
      <c r="D60" s="24">
        <f t="shared" si="4"/>
        <v>62700</v>
      </c>
      <c r="E60" s="24">
        <f t="shared" si="4"/>
        <v>0</v>
      </c>
      <c r="F60" s="34">
        <f t="shared" si="4"/>
        <v>34338.210000000006</v>
      </c>
      <c r="G60" s="38">
        <f t="shared" si="4"/>
        <v>49200</v>
      </c>
      <c r="H60" s="42">
        <f t="shared" si="4"/>
        <v>58400</v>
      </c>
      <c r="I60" s="24">
        <f t="shared" si="4"/>
        <v>45097.260000000009</v>
      </c>
      <c r="J60" s="24">
        <f t="shared" si="4"/>
        <v>39622.21</v>
      </c>
      <c r="K60" s="24">
        <f t="shared" si="4"/>
        <v>36285.46</v>
      </c>
    </row>
    <row r="62" spans="1:11" s="46" customFormat="1" x14ac:dyDescent="0.25">
      <c r="A62" s="46" t="str">
        <f>Data!A352</f>
        <v>102-53005-017</v>
      </c>
      <c r="B62" s="46" t="str">
        <f>Data!B352</f>
        <v>ACCOUNTING &amp; AUDITIN</v>
      </c>
      <c r="C62" s="23">
        <f>Data!C352</f>
        <v>5700</v>
      </c>
      <c r="D62" s="23">
        <f>Data!D352</f>
        <v>5871</v>
      </c>
      <c r="E62" s="23" t="str">
        <f>Data!E352</f>
        <v/>
      </c>
      <c r="F62" s="33">
        <f>Data!F352</f>
        <v>5700</v>
      </c>
      <c r="G62" s="37">
        <f>Data!G352</f>
        <v>5700</v>
      </c>
      <c r="H62" s="41">
        <f>Data!H352</f>
        <v>5700</v>
      </c>
      <c r="I62" s="23">
        <f>Data!I352</f>
        <v>5700</v>
      </c>
      <c r="J62" s="23">
        <f>Data!J352</f>
        <v>5531.25</v>
      </c>
      <c r="K62" s="23">
        <f>Data!K352</f>
        <v>5531.25</v>
      </c>
    </row>
    <row r="63" spans="1:11" s="46" customFormat="1" x14ac:dyDescent="0.25">
      <c r="A63" s="46" t="str">
        <f>Data!A353</f>
        <v>102-53020-017</v>
      </c>
      <c r="B63" s="46" t="str">
        <f>Data!B353</f>
        <v>ENGINEERING FEES</v>
      </c>
      <c r="C63" s="23">
        <f>Data!C353</f>
        <v>15000</v>
      </c>
      <c r="D63" s="23">
        <f>Data!D353</f>
        <v>15000</v>
      </c>
      <c r="E63" s="23" t="str">
        <f>Data!E353</f>
        <v/>
      </c>
      <c r="F63" s="33">
        <f>Data!F353</f>
        <v>13622.75</v>
      </c>
      <c r="G63" s="37">
        <f>Data!G353</f>
        <v>15000</v>
      </c>
      <c r="H63" s="41">
        <f>Data!H353</f>
        <v>15000</v>
      </c>
      <c r="I63" s="23">
        <f>Data!I353</f>
        <v>1962.76</v>
      </c>
      <c r="J63" s="23">
        <f>Data!J353</f>
        <v>1942.18</v>
      </c>
      <c r="K63" s="23">
        <f>Data!K353</f>
        <v>5466.32</v>
      </c>
    </row>
    <row r="64" spans="1:11" s="46" customFormat="1" x14ac:dyDescent="0.25">
      <c r="A64" s="46" t="str">
        <f>Data!A354</f>
        <v>102-53020-017-100213</v>
      </c>
      <c r="B64" s="46" t="str">
        <f>Data!B354</f>
        <v>ENGINEERING FEES</v>
      </c>
      <c r="C64" s="23">
        <f>Data!C354</f>
        <v>4750</v>
      </c>
      <c r="D64" s="23">
        <f>Data!D354</f>
        <v>4750</v>
      </c>
      <c r="E64" s="23" t="str">
        <f>Data!E354</f>
        <v/>
      </c>
      <c r="F64" s="33">
        <f>Data!F354</f>
        <v>5250</v>
      </c>
      <c r="G64" s="37" t="str">
        <f>Data!G354</f>
        <v/>
      </c>
      <c r="H64" s="41" t="str">
        <f>Data!H354</f>
        <v/>
      </c>
      <c r="I64" s="23" t="str">
        <f>Data!I354</f>
        <v/>
      </c>
      <c r="J64" s="23" t="str">
        <f>Data!J354</f>
        <v/>
      </c>
      <c r="K64" s="23" t="str">
        <f>Data!K354</f>
        <v/>
      </c>
    </row>
    <row r="65" spans="1:16" s="46" customFormat="1" x14ac:dyDescent="0.25">
      <c r="A65" s="46" t="str">
        <f>Data!A355</f>
        <v>102-53020-017-MN165</v>
      </c>
      <c r="B65" s="46" t="str">
        <f>Data!B355</f>
        <v>ENGINEERING FEES</v>
      </c>
      <c r="C65" s="23" t="str">
        <f>Data!C355</f>
        <v/>
      </c>
      <c r="D65" s="23" t="str">
        <f>Data!D355</f>
        <v/>
      </c>
      <c r="E65" s="23" t="str">
        <f>Data!E355</f>
        <v/>
      </c>
      <c r="F65" s="33" t="str">
        <f>Data!F355</f>
        <v/>
      </c>
      <c r="G65" s="37" t="str">
        <f>Data!G355</f>
        <v/>
      </c>
      <c r="H65" s="41" t="str">
        <f>Data!H355</f>
        <v/>
      </c>
      <c r="I65" s="23" t="str">
        <f>Data!I355</f>
        <v/>
      </c>
      <c r="J65" s="23">
        <f>Data!J355</f>
        <v>125</v>
      </c>
      <c r="K65" s="23">
        <f>Data!K355</f>
        <v>6447.05</v>
      </c>
    </row>
    <row r="66" spans="1:16" x14ac:dyDescent="0.25">
      <c r="A66" s="46" t="str">
        <f>Data!A356</f>
        <v>102-53020-017-MN166</v>
      </c>
      <c r="B66" s="46" t="str">
        <f>Data!B356</f>
        <v>ENGINEERING FEES</v>
      </c>
      <c r="C66" s="23" t="str">
        <f>Data!C356</f>
        <v/>
      </c>
      <c r="D66" s="23" t="str">
        <f>Data!D356</f>
        <v/>
      </c>
      <c r="E66" s="23" t="str">
        <f>Data!E356</f>
        <v/>
      </c>
      <c r="F66" s="33" t="str">
        <f>Data!F356</f>
        <v/>
      </c>
      <c r="G66" s="37" t="str">
        <f>Data!G356</f>
        <v/>
      </c>
      <c r="H66" s="41" t="str">
        <f>Data!H356</f>
        <v/>
      </c>
      <c r="I66" s="23" t="str">
        <f>Data!I356</f>
        <v/>
      </c>
      <c r="J66" s="23" t="str">
        <f>Data!J356</f>
        <v/>
      </c>
      <c r="K66" s="23">
        <f>Data!K356</f>
        <v>19310</v>
      </c>
    </row>
    <row r="67" spans="1:16" x14ac:dyDescent="0.25">
      <c r="A67" s="46" t="str">
        <f>Data!A357</f>
        <v>102-53020-017-MN169</v>
      </c>
      <c r="B67" s="46" t="str">
        <f>Data!B357</f>
        <v>ENGINEERING FEES</v>
      </c>
      <c r="C67" s="23" t="str">
        <f>Data!C357</f>
        <v/>
      </c>
      <c r="D67" s="23" t="str">
        <f>Data!D357</f>
        <v/>
      </c>
      <c r="E67" s="23" t="str">
        <f>Data!E357</f>
        <v/>
      </c>
      <c r="F67" s="33" t="str">
        <f>Data!F357</f>
        <v/>
      </c>
      <c r="G67" s="37" t="str">
        <f>Data!G357</f>
        <v/>
      </c>
      <c r="H67" s="41" t="str">
        <f>Data!H357</f>
        <v/>
      </c>
      <c r="I67" s="23">
        <f>Data!I357</f>
        <v>10000</v>
      </c>
      <c r="J67" s="23" t="str">
        <f>Data!J357</f>
        <v/>
      </c>
      <c r="K67" s="23" t="str">
        <f>Data!K357</f>
        <v/>
      </c>
    </row>
    <row r="68" spans="1:16" x14ac:dyDescent="0.25">
      <c r="A68" s="46" t="str">
        <f>Data!A358</f>
        <v>102-53020-017-MN171</v>
      </c>
      <c r="B68" s="46" t="str">
        <f>Data!B358</f>
        <v>ENGINEERING FEES</v>
      </c>
      <c r="C68" s="23" t="str">
        <f>Data!C358</f>
        <v/>
      </c>
      <c r="D68" s="23" t="str">
        <f>Data!D358</f>
        <v/>
      </c>
      <c r="E68" s="23" t="str">
        <f>Data!E358</f>
        <v/>
      </c>
      <c r="F68" s="33" t="str">
        <f>Data!F358</f>
        <v/>
      </c>
      <c r="G68" s="37">
        <f>Data!G358</f>
        <v>32617.73</v>
      </c>
      <c r="H68" s="41" t="str">
        <f>Data!H358</f>
        <v/>
      </c>
      <c r="I68" s="23">
        <f>Data!I358</f>
        <v>60782.27</v>
      </c>
      <c r="J68" s="23" t="str">
        <f>Data!J358</f>
        <v/>
      </c>
      <c r="K68" s="23" t="str">
        <f>Data!K358</f>
        <v/>
      </c>
    </row>
    <row r="69" spans="1:16" x14ac:dyDescent="0.25">
      <c r="A69" s="46" t="str">
        <f>Data!A359</f>
        <v>102-53030-017-MN171</v>
      </c>
      <c r="B69" s="46" t="str">
        <f>Data!B359</f>
        <v>CONSTRUCTION CONTRAC</v>
      </c>
      <c r="C69" s="23" t="str">
        <f>Data!C359</f>
        <v/>
      </c>
      <c r="D69" s="23" t="str">
        <f>Data!D359</f>
        <v/>
      </c>
      <c r="E69" s="23" t="str">
        <f>Data!E359</f>
        <v/>
      </c>
      <c r="F69" s="33" t="str">
        <f>Data!F359</f>
        <v/>
      </c>
      <c r="G69" s="37">
        <f>Data!G359</f>
        <v>19242.810000000001</v>
      </c>
      <c r="H69" s="41" t="str">
        <f>Data!H359</f>
        <v/>
      </c>
      <c r="I69" s="23">
        <f>Data!I359</f>
        <v>177007.19</v>
      </c>
      <c r="J69" s="23" t="str">
        <f>Data!J359</f>
        <v/>
      </c>
      <c r="K69" s="23" t="str">
        <f>Data!K359</f>
        <v/>
      </c>
    </row>
    <row r="70" spans="1:16" x14ac:dyDescent="0.25">
      <c r="A70" s="46" t="str">
        <f>Data!A360</f>
        <v>102-53033-017</v>
      </c>
      <c r="B70" s="46" t="str">
        <f>Data!B360</f>
        <v>MARKETING/ADVERTISIN</v>
      </c>
      <c r="C70" s="23">
        <f>Data!C360</f>
        <v>300</v>
      </c>
      <c r="D70" s="23">
        <f>Data!D360</f>
        <v>500</v>
      </c>
      <c r="E70" s="23" t="str">
        <f>Data!E360</f>
        <v/>
      </c>
      <c r="F70" s="33">
        <f>Data!F360</f>
        <v>658.71</v>
      </c>
      <c r="G70" s="37">
        <f>Data!G360</f>
        <v>300</v>
      </c>
      <c r="H70" s="41">
        <f>Data!H360</f>
        <v>800</v>
      </c>
      <c r="I70" s="23">
        <f>Data!I360</f>
        <v>117</v>
      </c>
      <c r="J70" s="23" t="str">
        <f>Data!J360</f>
        <v/>
      </c>
      <c r="K70" s="23">
        <f>Data!K360</f>
        <v>147.5</v>
      </c>
      <c r="P70" t="s">
        <v>156</v>
      </c>
    </row>
    <row r="71" spans="1:16" s="46" customFormat="1" x14ac:dyDescent="0.25">
      <c r="A71" s="46" t="str">
        <f>Data!A361</f>
        <v>102-53035-017</v>
      </c>
      <c r="B71" s="46" t="str">
        <f>Data!B361</f>
        <v>OTHER PROFESSIONAL S</v>
      </c>
      <c r="C71" s="23">
        <f>Data!C361</f>
        <v>95000</v>
      </c>
      <c r="D71" s="23">
        <f>Data!D361</f>
        <v>95000</v>
      </c>
      <c r="E71" s="23" t="str">
        <f>Data!E361</f>
        <v/>
      </c>
      <c r="F71" s="33">
        <f>Data!F361</f>
        <v>24967.439999999999</v>
      </c>
      <c r="G71" s="37">
        <f>Data!G361</f>
        <v>95000</v>
      </c>
      <c r="H71" s="41">
        <f>Data!H361</f>
        <v>95000</v>
      </c>
      <c r="I71" s="23">
        <f>Data!I361</f>
        <v>22712.95</v>
      </c>
      <c r="J71" s="23">
        <f>Data!J361</f>
        <v>35216.01</v>
      </c>
      <c r="K71" s="23">
        <f>Data!K361</f>
        <v>27866.03</v>
      </c>
    </row>
    <row r="72" spans="1:16" s="46" customFormat="1" x14ac:dyDescent="0.25">
      <c r="A72" s="46" t="str">
        <f>Data!A362</f>
        <v>102-53070-017</v>
      </c>
      <c r="B72" s="46" t="str">
        <f>Data!B362</f>
        <v>TEMPORARY STAFFING S</v>
      </c>
      <c r="C72" s="23">
        <f>Data!C362</f>
        <v>5000</v>
      </c>
      <c r="D72" s="23">
        <f>Data!D362</f>
        <v>5000</v>
      </c>
      <c r="E72" s="23" t="str">
        <f>Data!E362</f>
        <v/>
      </c>
      <c r="F72" s="33" t="str">
        <f>Data!F362</f>
        <v/>
      </c>
      <c r="G72" s="37">
        <f>Data!G362</f>
        <v>5000</v>
      </c>
      <c r="H72" s="41">
        <f>Data!H362</f>
        <v>3000</v>
      </c>
      <c r="I72" s="23">
        <f>Data!I362</f>
        <v>33140.1</v>
      </c>
      <c r="J72" s="23">
        <f>Data!J362</f>
        <v>9985.5</v>
      </c>
      <c r="K72" s="23" t="str">
        <f>Data!K362</f>
        <v/>
      </c>
    </row>
    <row r="73" spans="1:16" s="46" customFormat="1" x14ac:dyDescent="0.25">
      <c r="A73" s="46" t="str">
        <f>Data!A363</f>
        <v>102-53200-017</v>
      </c>
      <c r="B73" s="46" t="str">
        <f>Data!B363</f>
        <v>COMMUNICATIONS - TEL</v>
      </c>
      <c r="C73" s="23">
        <f>Data!C363</f>
        <v>8500</v>
      </c>
      <c r="D73" s="23">
        <f>Data!D363</f>
        <v>8500</v>
      </c>
      <c r="E73" s="23" t="str">
        <f>Data!E363</f>
        <v/>
      </c>
      <c r="F73" s="33">
        <f>Data!F363</f>
        <v>3330.12</v>
      </c>
      <c r="G73" s="37">
        <f>Data!G363</f>
        <v>8500</v>
      </c>
      <c r="H73" s="41">
        <f>Data!H363</f>
        <v>8500</v>
      </c>
      <c r="I73" s="23">
        <f>Data!I363</f>
        <v>8002.37</v>
      </c>
      <c r="J73" s="23">
        <f>Data!J363</f>
        <v>8033.68</v>
      </c>
      <c r="K73" s="23">
        <f>Data!K363</f>
        <v>7645.17</v>
      </c>
    </row>
    <row r="74" spans="1:16" x14ac:dyDescent="0.25">
      <c r="A74" s="46" t="str">
        <f>Data!A364</f>
        <v>102-53220-017</v>
      </c>
      <c r="B74" s="46" t="str">
        <f>Data!B364</f>
        <v>POSTAGE</v>
      </c>
      <c r="C74" s="23">
        <f>Data!C364</f>
        <v>11500</v>
      </c>
      <c r="D74" s="23">
        <f>Data!D364</f>
        <v>11500</v>
      </c>
      <c r="E74" s="23" t="str">
        <f>Data!E364</f>
        <v/>
      </c>
      <c r="F74" s="33">
        <f>Data!F364</f>
        <v>7330.48</v>
      </c>
      <c r="G74" s="37">
        <f>Data!G364</f>
        <v>11500</v>
      </c>
      <c r="H74" s="41">
        <f>Data!H364</f>
        <v>11500</v>
      </c>
      <c r="I74" s="23">
        <f>Data!I364</f>
        <v>12493.87</v>
      </c>
      <c r="J74" s="23">
        <f>Data!J364</f>
        <v>11027.79</v>
      </c>
      <c r="K74" s="23">
        <f>Data!K364</f>
        <v>11805.27</v>
      </c>
    </row>
    <row r="75" spans="1:16" x14ac:dyDescent="0.25">
      <c r="A75" s="46" t="str">
        <f>Data!A365</f>
        <v>102-53230-017</v>
      </c>
      <c r="B75" s="46" t="str">
        <f>Data!B365</f>
        <v>UTILITIES-GAS/ELECTR</v>
      </c>
      <c r="C75" s="23">
        <f>Data!C365</f>
        <v>40000</v>
      </c>
      <c r="D75" s="23">
        <f>Data!D365</f>
        <v>40000</v>
      </c>
      <c r="E75" s="23" t="str">
        <f>Data!E365</f>
        <v/>
      </c>
      <c r="F75" s="33">
        <f>Data!F365</f>
        <v>23756.21</v>
      </c>
      <c r="G75" s="37">
        <f>Data!G365</f>
        <v>40000</v>
      </c>
      <c r="H75" s="41">
        <f>Data!H365</f>
        <v>40000</v>
      </c>
      <c r="I75" s="23">
        <f>Data!I365</f>
        <v>44839.19</v>
      </c>
      <c r="J75" s="23">
        <f>Data!J365</f>
        <v>50001.09</v>
      </c>
      <c r="K75" s="23">
        <f>Data!K365</f>
        <v>51180.23</v>
      </c>
    </row>
    <row r="76" spans="1:16" s="46" customFormat="1" x14ac:dyDescent="0.25">
      <c r="A76" s="46" t="str">
        <f>Data!A366</f>
        <v>102-53300-017</v>
      </c>
      <c r="B76" s="46" t="str">
        <f>Data!B366</f>
        <v>SCHOOLS/CONVENTION/T</v>
      </c>
      <c r="C76" s="23">
        <f>Data!C366</f>
        <v>6000</v>
      </c>
      <c r="D76" s="23">
        <f>Data!D366</f>
        <v>6000</v>
      </c>
      <c r="E76" s="23" t="str">
        <f>Data!E366</f>
        <v/>
      </c>
      <c r="F76" s="33">
        <f>Data!F366</f>
        <v>2883.66</v>
      </c>
      <c r="G76" s="37">
        <f>Data!G366</f>
        <v>6000</v>
      </c>
      <c r="H76" s="41">
        <f>Data!H366</f>
        <v>4500</v>
      </c>
      <c r="I76" s="23">
        <f>Data!I366</f>
        <v>967.9</v>
      </c>
      <c r="J76" s="23">
        <f>Data!J366</f>
        <v>1282.1099999999999</v>
      </c>
      <c r="K76" s="23">
        <f>Data!K366</f>
        <v>5123.57</v>
      </c>
    </row>
    <row r="77" spans="1:16" x14ac:dyDescent="0.25">
      <c r="A77" s="46" t="str">
        <f>Data!A367</f>
        <v>102-53310-017</v>
      </c>
      <c r="B77" s="46" t="str">
        <f>Data!B367</f>
        <v>FREIGHT</v>
      </c>
      <c r="C77" s="23">
        <f>Data!C367</f>
        <v>100</v>
      </c>
      <c r="D77" s="23">
        <f>Data!D367</f>
        <v>100</v>
      </c>
      <c r="E77" s="23" t="str">
        <f>Data!E367</f>
        <v/>
      </c>
      <c r="F77" s="33" t="str">
        <f>Data!F367</f>
        <v/>
      </c>
      <c r="G77" s="37">
        <f>Data!G367</f>
        <v>100</v>
      </c>
      <c r="H77" s="41">
        <f>Data!H367</f>
        <v>100</v>
      </c>
      <c r="I77" s="23" t="str">
        <f>Data!I367</f>
        <v/>
      </c>
      <c r="J77" s="23" t="str">
        <f>Data!J367</f>
        <v/>
      </c>
      <c r="K77" s="23" t="str">
        <f>Data!K367</f>
        <v/>
      </c>
    </row>
    <row r="78" spans="1:16" x14ac:dyDescent="0.25">
      <c r="A78" s="46" t="str">
        <f>Data!A368</f>
        <v>102-53330-017</v>
      </c>
      <c r="B78" s="46" t="str">
        <f>Data!B368</f>
        <v>PRINTING &amp; BONDING</v>
      </c>
      <c r="C78" s="23">
        <f>Data!C368</f>
        <v>100</v>
      </c>
      <c r="D78" s="23">
        <f>Data!D368</f>
        <v>100</v>
      </c>
      <c r="E78" s="23" t="str">
        <f>Data!E368</f>
        <v/>
      </c>
      <c r="F78" s="33" t="str">
        <f>Data!F368</f>
        <v/>
      </c>
      <c r="G78" s="37">
        <f>Data!G368</f>
        <v>100</v>
      </c>
      <c r="H78" s="41">
        <f>Data!H368</f>
        <v>200</v>
      </c>
      <c r="I78" s="23">
        <f>Data!I368</f>
        <v>159</v>
      </c>
      <c r="J78" s="23">
        <f>Data!J368</f>
        <v>95</v>
      </c>
      <c r="K78" s="23" t="str">
        <f>Data!K368</f>
        <v/>
      </c>
    </row>
    <row r="79" spans="1:16" s="46" customFormat="1" x14ac:dyDescent="0.25">
      <c r="A79" s="46" t="str">
        <f>Data!A369</f>
        <v>102-53335-017</v>
      </c>
      <c r="B79" s="46" t="str">
        <f>Data!B369</f>
        <v>COPY MACHINE MAINTEN</v>
      </c>
      <c r="C79" s="23">
        <f>Data!C369</f>
        <v>800</v>
      </c>
      <c r="D79" s="23">
        <f>Data!D369</f>
        <v>800</v>
      </c>
      <c r="E79" s="23" t="str">
        <f>Data!E369</f>
        <v/>
      </c>
      <c r="F79" s="33">
        <f>Data!F369</f>
        <v>778.34</v>
      </c>
      <c r="G79" s="37">
        <f>Data!G369</f>
        <v>800</v>
      </c>
      <c r="H79" s="41">
        <f>Data!H369</f>
        <v>800</v>
      </c>
      <c r="I79" s="23">
        <f>Data!I369</f>
        <v>1283.22</v>
      </c>
      <c r="J79" s="23">
        <f>Data!J369</f>
        <v>579.51</v>
      </c>
      <c r="K79" s="23">
        <f>Data!K369</f>
        <v>861.7</v>
      </c>
    </row>
    <row r="80" spans="1:16" x14ac:dyDescent="0.25">
      <c r="A80" s="46" t="str">
        <f>Data!A370</f>
        <v>102-53340-017</v>
      </c>
      <c r="B80" s="46" t="str">
        <f>Data!B370</f>
        <v>INSURANCE - LIABILIT</v>
      </c>
      <c r="C80" s="23">
        <f>Data!C370</f>
        <v>8570</v>
      </c>
      <c r="D80" s="23">
        <f>Data!D370</f>
        <v>9427</v>
      </c>
      <c r="E80" s="23" t="str">
        <f>Data!E370</f>
        <v/>
      </c>
      <c r="F80" s="33">
        <f>Data!F370</f>
        <v>8570</v>
      </c>
      <c r="G80" s="37">
        <f>Data!G370</f>
        <v>8570</v>
      </c>
      <c r="H80" s="41">
        <f>Data!H370</f>
        <v>8570</v>
      </c>
      <c r="I80" s="23">
        <f>Data!I370</f>
        <v>8570</v>
      </c>
      <c r="J80" s="23">
        <f>Data!J370</f>
        <v>8320</v>
      </c>
      <c r="K80" s="23" t="str">
        <f>Data!K370</f>
        <v/>
      </c>
    </row>
    <row r="81" spans="1:11" s="46" customFormat="1" x14ac:dyDescent="0.25">
      <c r="A81" s="46" t="str">
        <f>Data!A371</f>
        <v>102-53500-017</v>
      </c>
      <c r="B81" s="46" t="str">
        <f>Data!B371</f>
        <v>DUES &amp; SUBSCRIPTIONS</v>
      </c>
      <c r="C81" s="23">
        <f>Data!C371</f>
        <v>1000</v>
      </c>
      <c r="D81" s="23">
        <f>Data!D371</f>
        <v>1000</v>
      </c>
      <c r="E81" s="23" t="str">
        <f>Data!E371</f>
        <v/>
      </c>
      <c r="F81" s="33">
        <f>Data!F371</f>
        <v>60</v>
      </c>
      <c r="G81" s="37">
        <f>Data!G371</f>
        <v>1000</v>
      </c>
      <c r="H81" s="41">
        <f>Data!H371</f>
        <v>1000</v>
      </c>
      <c r="I81" s="23">
        <f>Data!I371</f>
        <v>960</v>
      </c>
      <c r="J81" s="23">
        <f>Data!J371</f>
        <v>60</v>
      </c>
      <c r="K81" s="23">
        <f>Data!K371</f>
        <v>320.67</v>
      </c>
    </row>
    <row r="82" spans="1:11" s="46" customFormat="1" x14ac:dyDescent="0.25">
      <c r="A82" s="46" t="str">
        <f>Data!A372</f>
        <v>102-53505-017</v>
      </c>
      <c r="B82" s="46" t="str">
        <f>Data!B372</f>
        <v>BANK SERVICE CHARGES</v>
      </c>
      <c r="C82" s="23">
        <f>Data!C372</f>
        <v>500</v>
      </c>
      <c r="D82" s="23">
        <f>Data!D372</f>
        <v>500</v>
      </c>
      <c r="E82" s="23" t="str">
        <f>Data!E372</f>
        <v/>
      </c>
      <c r="F82" s="33">
        <f>Data!F372</f>
        <v>336.34</v>
      </c>
      <c r="G82" s="37">
        <f>Data!G372</f>
        <v>500</v>
      </c>
      <c r="H82" s="41">
        <f>Data!H372</f>
        <v>500</v>
      </c>
      <c r="I82" s="23">
        <f>Data!I372</f>
        <v>566.78</v>
      </c>
      <c r="J82" s="23">
        <f>Data!J372</f>
        <v>574.76</v>
      </c>
      <c r="K82" s="23">
        <f>Data!K372</f>
        <v>569.58000000000004</v>
      </c>
    </row>
    <row r="83" spans="1:11" x14ac:dyDescent="0.25">
      <c r="A83" s="46" t="str">
        <f>Data!A373</f>
        <v>102-53550-017</v>
      </c>
      <c r="B83" s="46" t="str">
        <f>Data!B373</f>
        <v>COMPUTER SOFTWARE &amp;</v>
      </c>
      <c r="C83" s="23">
        <f>Data!C373</f>
        <v>20000</v>
      </c>
      <c r="D83" s="23">
        <f>Data!D373</f>
        <v>20000</v>
      </c>
      <c r="E83" s="23" t="str">
        <f>Data!E373</f>
        <v/>
      </c>
      <c r="F83" s="33">
        <f>Data!F373</f>
        <v>19352.5</v>
      </c>
      <c r="G83" s="37">
        <f>Data!G373</f>
        <v>20000</v>
      </c>
      <c r="H83" s="41">
        <f>Data!H373</f>
        <v>20000</v>
      </c>
      <c r="I83" s="23">
        <f>Data!I373</f>
        <v>16472.5</v>
      </c>
      <c r="J83" s="23">
        <f>Data!J373</f>
        <v>20591.25</v>
      </c>
      <c r="K83" s="23">
        <f>Data!K373</f>
        <v>20979</v>
      </c>
    </row>
    <row r="84" spans="1:11" x14ac:dyDescent="0.25">
      <c r="A84" s="46" t="str">
        <f>Data!A374</f>
        <v>102-53555-017</v>
      </c>
      <c r="B84" s="46" t="str">
        <f>Data!B374</f>
        <v>EQUIPMENT LEASES &amp; R</v>
      </c>
      <c r="C84" s="23">
        <f>Data!C374</f>
        <v>1500</v>
      </c>
      <c r="D84" s="23">
        <f>Data!D374</f>
        <v>2000</v>
      </c>
      <c r="E84" s="23" t="str">
        <f>Data!E374</f>
        <v/>
      </c>
      <c r="F84" s="33">
        <f>Data!F374</f>
        <v>1611.65</v>
      </c>
      <c r="G84" s="37">
        <f>Data!G374</f>
        <v>1500</v>
      </c>
      <c r="H84" s="41">
        <f>Data!H374</f>
        <v>2400</v>
      </c>
      <c r="I84" s="23">
        <f>Data!I374</f>
        <v>1805.69</v>
      </c>
      <c r="J84" s="23">
        <f>Data!J374</f>
        <v>1006.96</v>
      </c>
      <c r="K84" s="23">
        <f>Data!K374</f>
        <v>1115</v>
      </c>
    </row>
    <row r="85" spans="1:11" s="46" customFormat="1" x14ac:dyDescent="0.25">
      <c r="A85" s="46" t="str">
        <f>Data!A375</f>
        <v>102-53609-017</v>
      </c>
      <c r="B85" s="46" t="str">
        <f>Data!B375</f>
        <v>STATE FEES</v>
      </c>
      <c r="C85" s="23">
        <f>Data!C375</f>
        <v>13000</v>
      </c>
      <c r="D85" s="23">
        <f>Data!D375</f>
        <v>10000</v>
      </c>
      <c r="E85" s="23" t="str">
        <f>Data!E375</f>
        <v/>
      </c>
      <c r="F85" s="33">
        <f>Data!F375</f>
        <v>7148.85</v>
      </c>
      <c r="G85" s="37">
        <f>Data!G375</f>
        <v>13000</v>
      </c>
      <c r="H85" s="41">
        <f>Data!H375</f>
        <v>13000</v>
      </c>
      <c r="I85" s="23">
        <f>Data!I375</f>
        <v>6635.6</v>
      </c>
      <c r="J85" s="23">
        <f>Data!J375</f>
        <v>8870.6</v>
      </c>
      <c r="K85" s="23">
        <f>Data!K375</f>
        <v>7715.6</v>
      </c>
    </row>
    <row r="86" spans="1:11" x14ac:dyDescent="0.25">
      <c r="A86" s="46" t="str">
        <f>Data!A376</f>
        <v>102-53610-017</v>
      </c>
      <c r="B86" s="46" t="str">
        <f>Data!B376</f>
        <v>CUSTODIAL SERVICES</v>
      </c>
      <c r="C86" s="23" t="str">
        <f>Data!C376</f>
        <v/>
      </c>
      <c r="D86" s="23" t="str">
        <f>Data!D376</f>
        <v/>
      </c>
      <c r="E86" s="23" t="str">
        <f>Data!E376</f>
        <v/>
      </c>
      <c r="F86" s="33" t="str">
        <f>Data!F376</f>
        <v/>
      </c>
      <c r="G86" s="37" t="str">
        <f>Data!G376</f>
        <v/>
      </c>
      <c r="H86" s="41" t="str">
        <f>Data!H376</f>
        <v/>
      </c>
      <c r="I86" s="23" t="str">
        <f>Data!I376</f>
        <v/>
      </c>
      <c r="J86" s="23" t="str">
        <f>Data!J376</f>
        <v/>
      </c>
      <c r="K86" s="23">
        <f>Data!K376</f>
        <v>2171</v>
      </c>
    </row>
    <row r="87" spans="1:11" x14ac:dyDescent="0.25">
      <c r="B87" s="31" t="s">
        <v>113</v>
      </c>
      <c r="C87" s="24">
        <f t="shared" ref="C87:K87" si="5">SUM(C62:C86)</f>
        <v>237320</v>
      </c>
      <c r="D87" s="24">
        <f t="shared" si="5"/>
        <v>236048</v>
      </c>
      <c r="E87" s="24">
        <f t="shared" si="5"/>
        <v>0</v>
      </c>
      <c r="F87" s="34">
        <f t="shared" si="5"/>
        <v>125357.04999999999</v>
      </c>
      <c r="G87" s="38">
        <f t="shared" si="5"/>
        <v>284430.53999999998</v>
      </c>
      <c r="H87" s="42">
        <f t="shared" si="5"/>
        <v>230570</v>
      </c>
      <c r="I87" s="24">
        <f t="shared" si="5"/>
        <v>414178.38999999996</v>
      </c>
      <c r="J87" s="24">
        <f t="shared" si="5"/>
        <v>163242.69</v>
      </c>
      <c r="K87" s="24">
        <f t="shared" si="5"/>
        <v>174254.94000000003</v>
      </c>
    </row>
    <row r="89" spans="1:11" x14ac:dyDescent="0.25">
      <c r="A89" s="46" t="str">
        <f>Data!A377</f>
        <v>102-54050-017</v>
      </c>
      <c r="B89" s="46" t="str">
        <f>Data!B377</f>
        <v>BUILDING REPAIR</v>
      </c>
      <c r="C89" s="23">
        <f>Data!C377</f>
        <v>4500</v>
      </c>
      <c r="D89" s="23">
        <f>Data!D377</f>
        <v>4500</v>
      </c>
      <c r="E89" s="23" t="str">
        <f>Data!E377</f>
        <v/>
      </c>
      <c r="F89" s="33">
        <f>Data!F377</f>
        <v>30.58</v>
      </c>
      <c r="G89" s="37">
        <f>Data!G377</f>
        <v>4500</v>
      </c>
      <c r="H89" s="41">
        <f>Data!H377</f>
        <v>2500</v>
      </c>
      <c r="I89" s="23">
        <f>Data!I377</f>
        <v>1458.02</v>
      </c>
      <c r="J89" s="23">
        <f>Data!J377</f>
        <v>5501.11</v>
      </c>
      <c r="K89" s="23">
        <f>Data!K377</f>
        <v>204.75</v>
      </c>
    </row>
    <row r="90" spans="1:11" x14ac:dyDescent="0.25">
      <c r="A90" s="46" t="str">
        <f>Data!A378</f>
        <v>102-54100-017</v>
      </c>
      <c r="B90" s="46" t="str">
        <f>Data!B378</f>
        <v>VALVE REPAIR</v>
      </c>
      <c r="C90" s="23">
        <f>Data!C378</f>
        <v>100</v>
      </c>
      <c r="D90" s="23">
        <f>Data!D378</f>
        <v>1000</v>
      </c>
      <c r="E90" s="23" t="str">
        <f>Data!E378</f>
        <v/>
      </c>
      <c r="F90" s="33" t="str">
        <f>Data!F378</f>
        <v/>
      </c>
      <c r="G90" s="37">
        <f>Data!G378</f>
        <v>100</v>
      </c>
      <c r="H90" s="41">
        <f>Data!H378</f>
        <v>100</v>
      </c>
      <c r="I90" s="23">
        <f>Data!I378</f>
        <v>586.54999999999995</v>
      </c>
      <c r="J90" s="23" t="str">
        <f>Data!J378</f>
        <v/>
      </c>
      <c r="K90" s="23" t="str">
        <f>Data!K378</f>
        <v/>
      </c>
    </row>
    <row r="91" spans="1:11" x14ac:dyDescent="0.25">
      <c r="A91" s="46" t="str">
        <f>Data!A379</f>
        <v>102-54110-017</v>
      </c>
      <c r="B91" s="46" t="str">
        <f>Data!B379</f>
        <v>SANITARY SEWER REPAI</v>
      </c>
      <c r="C91" s="23">
        <f>Data!C379</f>
        <v>8000</v>
      </c>
      <c r="D91" s="23">
        <f>Data!D379</f>
        <v>8000</v>
      </c>
      <c r="E91" s="23" t="str">
        <f>Data!E379</f>
        <v/>
      </c>
      <c r="F91" s="33">
        <f>Data!F379</f>
        <v>2754.33</v>
      </c>
      <c r="G91" s="37">
        <f>Data!G379</f>
        <v>8000</v>
      </c>
      <c r="H91" s="41">
        <f>Data!H379</f>
        <v>8000</v>
      </c>
      <c r="I91" s="23">
        <f>Data!I379</f>
        <v>7647.05</v>
      </c>
      <c r="J91" s="23">
        <f>Data!J379</f>
        <v>4120.12</v>
      </c>
      <c r="K91" s="23">
        <f>Data!K379</f>
        <v>3495.89</v>
      </c>
    </row>
    <row r="92" spans="1:11" x14ac:dyDescent="0.25">
      <c r="A92" s="46" t="str">
        <f>Data!A380</f>
        <v>102-54120-017</v>
      </c>
      <c r="B92" s="46" t="str">
        <f>Data!B380</f>
        <v>STORAGE TANK REPAIR</v>
      </c>
      <c r="C92" s="23">
        <f>Data!C380</f>
        <v>30000</v>
      </c>
      <c r="D92" s="23">
        <f>Data!D380</f>
        <v>30000</v>
      </c>
      <c r="E92" s="23" t="str">
        <f>Data!E380</f>
        <v/>
      </c>
      <c r="F92" s="33">
        <f>Data!F380</f>
        <v>15442</v>
      </c>
      <c r="G92" s="37">
        <f>Data!G380</f>
        <v>30000</v>
      </c>
      <c r="H92" s="41">
        <f>Data!H380</f>
        <v>25000</v>
      </c>
      <c r="I92" s="23">
        <f>Data!I380</f>
        <v>7773.31</v>
      </c>
      <c r="J92" s="23">
        <f>Data!J380</f>
        <v>14440.94</v>
      </c>
      <c r="K92" s="23">
        <f>Data!K380</f>
        <v>14851.38</v>
      </c>
    </row>
    <row r="93" spans="1:11" x14ac:dyDescent="0.25">
      <c r="A93" s="46" t="str">
        <f>Data!A381</f>
        <v>102-54130-017</v>
      </c>
      <c r="B93" s="46" t="str">
        <f>Data!B381</f>
        <v>LIFT STATION REPAIR</v>
      </c>
      <c r="C93" s="23">
        <f>Data!C381</f>
        <v>10000</v>
      </c>
      <c r="D93" s="23">
        <f>Data!D381</f>
        <v>10000</v>
      </c>
      <c r="E93" s="23" t="str">
        <f>Data!E381</f>
        <v/>
      </c>
      <c r="F93" s="33">
        <f>Data!F381</f>
        <v>1718.39</v>
      </c>
      <c r="G93" s="37">
        <f>Data!G381</f>
        <v>10000</v>
      </c>
      <c r="H93" s="41">
        <f>Data!H381</f>
        <v>10000</v>
      </c>
      <c r="I93" s="23">
        <f>Data!I381</f>
        <v>11182.95</v>
      </c>
      <c r="J93" s="23">
        <f>Data!J381</f>
        <v>3489.66</v>
      </c>
      <c r="K93" s="23">
        <f>Data!K381</f>
        <v>1132.3900000000001</v>
      </c>
    </row>
    <row r="94" spans="1:11" s="46" customFormat="1" x14ac:dyDescent="0.25">
      <c r="A94" s="46" t="str">
        <f>Data!A382</f>
        <v>102-54140-017</v>
      </c>
      <c r="B94" s="46" t="str">
        <f>Data!B382</f>
        <v>WATER WELLS REPAIR</v>
      </c>
      <c r="C94" s="23">
        <f>Data!C382</f>
        <v>42000</v>
      </c>
      <c r="D94" s="23">
        <f>Data!D382</f>
        <v>40000</v>
      </c>
      <c r="E94" s="23" t="str">
        <f>Data!E382</f>
        <v/>
      </c>
      <c r="F94" s="33">
        <f>Data!F382</f>
        <v>4756.07</v>
      </c>
      <c r="G94" s="37">
        <f>Data!G382</f>
        <v>42000</v>
      </c>
      <c r="H94" s="41">
        <f>Data!H382</f>
        <v>25000</v>
      </c>
      <c r="I94" s="23">
        <f>Data!I382</f>
        <v>18522.990000000002</v>
      </c>
      <c r="J94" s="23">
        <f>Data!J382</f>
        <v>8767.0300000000007</v>
      </c>
      <c r="K94" s="23">
        <f>Data!K382</f>
        <v>14473.39</v>
      </c>
    </row>
    <row r="95" spans="1:11" s="46" customFormat="1" x14ac:dyDescent="0.25">
      <c r="A95" s="46" t="str">
        <f>Data!A383</f>
        <v>102-54150-017</v>
      </c>
      <c r="B95" s="46" t="str">
        <f>Data!B383</f>
        <v>BOOSTER STATIONS REP</v>
      </c>
      <c r="C95" s="23">
        <f>Data!C383</f>
        <v>12000</v>
      </c>
      <c r="D95" s="23">
        <f>Data!D383</f>
        <v>12000</v>
      </c>
      <c r="E95" s="23" t="str">
        <f>Data!E383</f>
        <v/>
      </c>
      <c r="F95" s="33">
        <f>Data!F383</f>
        <v>527.95000000000005</v>
      </c>
      <c r="G95" s="37">
        <f>Data!G383</f>
        <v>10000</v>
      </c>
      <c r="H95" s="41">
        <f>Data!H383</f>
        <v>10000</v>
      </c>
      <c r="I95" s="23">
        <f>Data!I383</f>
        <v>13237.45</v>
      </c>
      <c r="J95" s="23">
        <f>Data!J383</f>
        <v>1120.3900000000001</v>
      </c>
      <c r="K95" s="23">
        <f>Data!K383</f>
        <v>1985.68</v>
      </c>
    </row>
    <row r="96" spans="1:11" s="46" customFormat="1" x14ac:dyDescent="0.25">
      <c r="A96" s="46" t="str">
        <f>Data!A384</f>
        <v>102-54170-017</v>
      </c>
      <c r="B96" s="46" t="str">
        <f>Data!B384</f>
        <v>FENCE REPAIR</v>
      </c>
      <c r="C96" s="23">
        <f>Data!C384</f>
        <v>35000</v>
      </c>
      <c r="D96" s="23" t="str">
        <f>Data!D384</f>
        <v/>
      </c>
      <c r="E96" s="23" t="str">
        <f>Data!E384</f>
        <v/>
      </c>
      <c r="F96" s="33" t="str">
        <f>Data!F384</f>
        <v/>
      </c>
      <c r="G96" s="37">
        <f>Data!G384</f>
        <v>35000</v>
      </c>
      <c r="H96" s="41">
        <f>Data!H384</f>
        <v>35000</v>
      </c>
      <c r="I96" s="23" t="str">
        <f>Data!I384</f>
        <v/>
      </c>
      <c r="J96" s="23" t="str">
        <f>Data!J384</f>
        <v/>
      </c>
      <c r="K96" s="23" t="str">
        <f>Data!K384</f>
        <v/>
      </c>
    </row>
    <row r="97" spans="1:11" s="46" customFormat="1" x14ac:dyDescent="0.25">
      <c r="A97" s="46" t="str">
        <f>Data!A385</f>
        <v>102-54180-017</v>
      </c>
      <c r="B97" s="46" t="str">
        <f>Data!B385</f>
        <v>REPAIR CLAMPS</v>
      </c>
      <c r="C97" s="23">
        <f>Data!C385</f>
        <v>8000</v>
      </c>
      <c r="D97" s="23">
        <f>Data!D385</f>
        <v>7000</v>
      </c>
      <c r="E97" s="23" t="str">
        <f>Data!E385</f>
        <v/>
      </c>
      <c r="F97" s="33">
        <f>Data!F385</f>
        <v>6236.42</v>
      </c>
      <c r="G97" s="37">
        <f>Data!G385</f>
        <v>5000</v>
      </c>
      <c r="H97" s="41">
        <f>Data!H385</f>
        <v>9300</v>
      </c>
      <c r="I97" s="23">
        <f>Data!I385</f>
        <v>3771.11</v>
      </c>
      <c r="J97" s="23">
        <f>Data!J385</f>
        <v>1711.15</v>
      </c>
      <c r="K97" s="23">
        <f>Data!K385</f>
        <v>2336.71</v>
      </c>
    </row>
    <row r="98" spans="1:11" s="46" customFormat="1" x14ac:dyDescent="0.25">
      <c r="A98" s="46" t="str">
        <f>Data!A386</f>
        <v>102-54205-017</v>
      </c>
      <c r="B98" s="46" t="str">
        <f>Data!B386</f>
        <v>CRUSHED ROCK</v>
      </c>
      <c r="C98" s="23">
        <f>Data!C386</f>
        <v>10000</v>
      </c>
      <c r="D98" s="23">
        <f>Data!D386</f>
        <v>10000</v>
      </c>
      <c r="E98" s="23" t="str">
        <f>Data!E386</f>
        <v/>
      </c>
      <c r="F98" s="33" t="str">
        <f>Data!F386</f>
        <v/>
      </c>
      <c r="G98" s="37">
        <f>Data!G386</f>
        <v>10000</v>
      </c>
      <c r="H98" s="41">
        <f>Data!H386</f>
        <v>8000</v>
      </c>
      <c r="I98" s="23">
        <f>Data!I386</f>
        <v>4900</v>
      </c>
      <c r="J98" s="23">
        <f>Data!J386</f>
        <v>8380</v>
      </c>
      <c r="K98" s="23">
        <f>Data!K386</f>
        <v>4525</v>
      </c>
    </row>
    <row r="99" spans="1:11" s="46" customFormat="1" x14ac:dyDescent="0.25">
      <c r="A99" s="46" t="str">
        <f>Data!A387</f>
        <v>102-54500-017</v>
      </c>
      <c r="B99" s="46" t="str">
        <f>Data!B387</f>
        <v>OTHER REPAIR</v>
      </c>
      <c r="C99" s="23">
        <f>Data!C387</f>
        <v>6000</v>
      </c>
      <c r="D99" s="23">
        <f>Data!D387</f>
        <v>6000</v>
      </c>
      <c r="E99" s="23" t="str">
        <f>Data!E387</f>
        <v/>
      </c>
      <c r="F99" s="33">
        <f>Data!F387</f>
        <v>4617.87</v>
      </c>
      <c r="G99" s="37">
        <f>Data!G387</f>
        <v>5000</v>
      </c>
      <c r="H99" s="41">
        <f>Data!H387</f>
        <v>5000</v>
      </c>
      <c r="I99" s="23">
        <f>Data!I387</f>
        <v>4753.38</v>
      </c>
      <c r="J99" s="23">
        <f>Data!J387</f>
        <v>3768.13</v>
      </c>
      <c r="K99" s="23">
        <f>Data!K387</f>
        <v>5697.81</v>
      </c>
    </row>
    <row r="100" spans="1:11" s="46" customFormat="1" x14ac:dyDescent="0.25">
      <c r="A100" s="46" t="str">
        <f>Data!A388</f>
        <v>102-55020-017</v>
      </c>
      <c r="B100" s="46" t="str">
        <f>Data!B388</f>
        <v>MACHINERY &amp; TOOL REP</v>
      </c>
      <c r="C100" s="23">
        <f>Data!C388</f>
        <v>11000</v>
      </c>
      <c r="D100" s="23">
        <f>Data!D388</f>
        <v>11000</v>
      </c>
      <c r="E100" s="23" t="str">
        <f>Data!E388</f>
        <v/>
      </c>
      <c r="F100" s="33">
        <f>Data!F388</f>
        <v>3690.48</v>
      </c>
      <c r="G100" s="37">
        <f>Data!G388</f>
        <v>11000</v>
      </c>
      <c r="H100" s="41">
        <f>Data!H388</f>
        <v>11000</v>
      </c>
      <c r="I100" s="23">
        <f>Data!I388</f>
        <v>9363.91</v>
      </c>
      <c r="J100" s="23">
        <f>Data!J388</f>
        <v>7608.15</v>
      </c>
      <c r="K100" s="23">
        <f>Data!K388</f>
        <v>10245.549999999999</v>
      </c>
    </row>
    <row r="101" spans="1:11" s="46" customFormat="1" x14ac:dyDescent="0.25">
      <c r="A101" s="46" t="str">
        <f>Data!A389</f>
        <v>102-55040-017</v>
      </c>
      <c r="B101" s="46" t="str">
        <f>Data!B389</f>
        <v>AUTO/TRUCK REPAIR</v>
      </c>
      <c r="C101" s="23">
        <f>Data!C389</f>
        <v>10000</v>
      </c>
      <c r="D101" s="23">
        <f>Data!D389</f>
        <v>10000</v>
      </c>
      <c r="E101" s="23" t="str">
        <f>Data!E389</f>
        <v/>
      </c>
      <c r="F101" s="33">
        <f>Data!F389</f>
        <v>4175.32</v>
      </c>
      <c r="G101" s="37">
        <f>Data!G389</f>
        <v>10000</v>
      </c>
      <c r="H101" s="41">
        <f>Data!H389</f>
        <v>10000</v>
      </c>
      <c r="I101" s="23">
        <f>Data!I389</f>
        <v>7122.9</v>
      </c>
      <c r="J101" s="23">
        <f>Data!J389</f>
        <v>935.53</v>
      </c>
      <c r="K101" s="23">
        <f>Data!K389</f>
        <v>4399.9399999999996</v>
      </c>
    </row>
    <row r="102" spans="1:11" s="46" customFormat="1" x14ac:dyDescent="0.25">
      <c r="A102" s="46" t="str">
        <f>Data!A390</f>
        <v>102-55100-017</v>
      </c>
      <c r="B102" s="46" t="str">
        <f>Data!B390</f>
        <v>HEATING &amp; COOLING RE</v>
      </c>
      <c r="C102" s="23">
        <f>Data!C390</f>
        <v>2500</v>
      </c>
      <c r="D102" s="23">
        <f>Data!D390</f>
        <v>2500</v>
      </c>
      <c r="E102" s="23" t="str">
        <f>Data!E390</f>
        <v/>
      </c>
      <c r="F102" s="33" t="str">
        <f>Data!F390</f>
        <v/>
      </c>
      <c r="G102" s="37">
        <f>Data!G390</f>
        <v>2500</v>
      </c>
      <c r="H102" s="41">
        <f>Data!H390</f>
        <v>2500</v>
      </c>
      <c r="I102" s="23" t="str">
        <f>Data!I390</f>
        <v/>
      </c>
      <c r="J102" s="23">
        <f>Data!J390</f>
        <v>1196.93</v>
      </c>
      <c r="K102" s="23">
        <f>Data!K390</f>
        <v>440</v>
      </c>
    </row>
    <row r="103" spans="1:11" s="46" customFormat="1" x14ac:dyDescent="0.25">
      <c r="A103" s="46" t="str">
        <f>Data!A391</f>
        <v>102-55135-017</v>
      </c>
      <c r="B103" s="46" t="str">
        <f>Data!B391</f>
        <v>FIRE HYDRANTS REPAIR</v>
      </c>
      <c r="C103" s="23">
        <f>Data!C391</f>
        <v>3000</v>
      </c>
      <c r="D103" s="23" t="str">
        <f>Data!D391</f>
        <v/>
      </c>
      <c r="E103" s="23" t="str">
        <f>Data!E391</f>
        <v/>
      </c>
      <c r="F103" s="33" t="str">
        <f>Data!F391</f>
        <v/>
      </c>
      <c r="G103" s="37">
        <f>Data!G391</f>
        <v>3000</v>
      </c>
      <c r="H103" s="41">
        <f>Data!H391</f>
        <v>3000</v>
      </c>
      <c r="I103" s="23" t="str">
        <f>Data!I391</f>
        <v/>
      </c>
      <c r="J103" s="23" t="str">
        <f>Data!J391</f>
        <v/>
      </c>
      <c r="K103" s="23">
        <f>Data!K391</f>
        <v>144.03</v>
      </c>
    </row>
    <row r="104" spans="1:11" x14ac:dyDescent="0.25">
      <c r="A104" s="46" t="str">
        <f>Data!A392</f>
        <v>102-55150-017</v>
      </c>
      <c r="B104" s="46" t="str">
        <f>Data!B392</f>
        <v>SERVICE LINES REPAIR</v>
      </c>
      <c r="C104" s="23">
        <f>Data!C392</f>
        <v>24000</v>
      </c>
      <c r="D104" s="23">
        <f>Data!D392</f>
        <v>25000</v>
      </c>
      <c r="E104" s="23" t="str">
        <f>Data!E392</f>
        <v/>
      </c>
      <c r="F104" s="33">
        <f>Data!F392</f>
        <v>17034.91</v>
      </c>
      <c r="G104" s="37">
        <f>Data!G392</f>
        <v>15000</v>
      </c>
      <c r="H104" s="41">
        <f>Data!H392</f>
        <v>25000</v>
      </c>
      <c r="I104" s="23">
        <f>Data!I392</f>
        <v>28581.37</v>
      </c>
      <c r="J104" s="23">
        <f>Data!J392</f>
        <v>9824.24</v>
      </c>
      <c r="K104" s="23">
        <f>Data!K392</f>
        <v>8509.61</v>
      </c>
    </row>
    <row r="105" spans="1:11" s="46" customFormat="1" x14ac:dyDescent="0.25">
      <c r="A105" s="46" t="str">
        <f>Data!A393</f>
        <v>102-55170-017</v>
      </c>
      <c r="B105" s="46" t="str">
        <f>Data!B393</f>
        <v>CHLORINATORS REPAIR</v>
      </c>
      <c r="C105" s="23">
        <f>Data!C393</f>
        <v>3600</v>
      </c>
      <c r="D105" s="23">
        <f>Data!D393</f>
        <v>3600</v>
      </c>
      <c r="E105" s="23" t="str">
        <f>Data!E393</f>
        <v/>
      </c>
      <c r="F105" s="33">
        <f>Data!F393</f>
        <v>1479.4</v>
      </c>
      <c r="G105" s="37">
        <f>Data!G393</f>
        <v>3000</v>
      </c>
      <c r="H105" s="41">
        <f>Data!H393</f>
        <v>3000</v>
      </c>
      <c r="I105" s="23">
        <f>Data!I393</f>
        <v>3175</v>
      </c>
      <c r="J105" s="23">
        <f>Data!J393</f>
        <v>1642.2</v>
      </c>
      <c r="K105" s="23">
        <f>Data!K393</f>
        <v>2190.33</v>
      </c>
    </row>
    <row r="106" spans="1:11" s="46" customFormat="1" x14ac:dyDescent="0.25">
      <c r="A106" s="46" t="str">
        <f>Data!A394</f>
        <v>102-55300-017</v>
      </c>
      <c r="B106" s="46" t="str">
        <f>Data!B394</f>
        <v>MINOR TOOLS &amp; EQUIPM</v>
      </c>
      <c r="C106" s="23">
        <f>Data!C394</f>
        <v>11000</v>
      </c>
      <c r="D106" s="23">
        <f>Data!D394</f>
        <v>11000</v>
      </c>
      <c r="E106" s="23" t="str">
        <f>Data!E394</f>
        <v/>
      </c>
      <c r="F106" s="33" t="str">
        <f>Data!F394</f>
        <v/>
      </c>
      <c r="G106" s="37">
        <f>Data!G394</f>
        <v>11000</v>
      </c>
      <c r="H106" s="41">
        <f>Data!H394</f>
        <v>8000</v>
      </c>
      <c r="I106" s="23">
        <f>Data!I394</f>
        <v>5414.5</v>
      </c>
      <c r="J106" s="23">
        <f>Data!J394</f>
        <v>8087.99</v>
      </c>
      <c r="K106" s="23">
        <f>Data!K394</f>
        <v>9213.1299999999992</v>
      </c>
    </row>
    <row r="107" spans="1:11" s="46" customFormat="1" x14ac:dyDescent="0.25">
      <c r="A107" s="46" t="str">
        <f>Data!A395</f>
        <v>102-55500-017</v>
      </c>
      <c r="B107" s="46" t="str">
        <f>Data!B395</f>
        <v>BAD DEBT EXPENSE</v>
      </c>
      <c r="C107" s="23">
        <f>Data!C395</f>
        <v>1700</v>
      </c>
      <c r="D107" s="23">
        <f>Data!D395</f>
        <v>1700</v>
      </c>
      <c r="E107" s="23" t="str">
        <f>Data!E395</f>
        <v/>
      </c>
      <c r="F107" s="33">
        <f>Data!F395</f>
        <v>490.02</v>
      </c>
      <c r="G107" s="37">
        <f>Data!G395</f>
        <v>1700</v>
      </c>
      <c r="H107" s="41">
        <f>Data!H395</f>
        <v>1700</v>
      </c>
      <c r="I107" s="23">
        <f>Data!I395</f>
        <v>1610.02</v>
      </c>
      <c r="J107" s="23">
        <f>Data!J395</f>
        <v>1833.1</v>
      </c>
      <c r="K107" s="23">
        <f>Data!K395</f>
        <v>15223.93</v>
      </c>
    </row>
    <row r="108" spans="1:11" s="46" customFormat="1" x14ac:dyDescent="0.25">
      <c r="A108" s="46" t="str">
        <f>Data!A396</f>
        <v>102-55600-017</v>
      </c>
      <c r="B108" s="46" t="str">
        <f>Data!B396</f>
        <v>DEPRECIATION EXPENSE</v>
      </c>
      <c r="C108" s="23">
        <f>Data!C396</f>
        <v>35000</v>
      </c>
      <c r="D108" s="23">
        <f>Data!D396</f>
        <v>35000</v>
      </c>
      <c r="E108" s="23" t="str">
        <f>Data!E396</f>
        <v/>
      </c>
      <c r="F108" s="33" t="str">
        <f>Data!F396</f>
        <v/>
      </c>
      <c r="G108" s="37">
        <f>Data!G396</f>
        <v>35000</v>
      </c>
      <c r="H108" s="41">
        <f>Data!H396</f>
        <v>35000</v>
      </c>
      <c r="I108" s="23" t="str">
        <f>Data!I396</f>
        <v/>
      </c>
      <c r="J108" s="23">
        <f>Data!J396</f>
        <v>682093.72</v>
      </c>
      <c r="K108" s="23">
        <f>Data!K396</f>
        <v>633361.35</v>
      </c>
    </row>
    <row r="109" spans="1:11" s="46" customFormat="1" x14ac:dyDescent="0.25">
      <c r="B109" s="22" t="s">
        <v>1001</v>
      </c>
      <c r="C109" s="24">
        <f t="shared" ref="C109:K109" si="6">SUM(C89:C108)</f>
        <v>267400</v>
      </c>
      <c r="D109" s="24">
        <f t="shared" si="6"/>
        <v>228300</v>
      </c>
      <c r="E109" s="24">
        <f t="shared" si="6"/>
        <v>0</v>
      </c>
      <c r="F109" s="34">
        <f t="shared" si="6"/>
        <v>62953.740000000005</v>
      </c>
      <c r="G109" s="38">
        <f t="shared" si="6"/>
        <v>251800</v>
      </c>
      <c r="H109" s="42">
        <f t="shared" si="6"/>
        <v>237100</v>
      </c>
      <c r="I109" s="24">
        <f t="shared" si="6"/>
        <v>129100.51000000001</v>
      </c>
      <c r="J109" s="24">
        <f t="shared" si="6"/>
        <v>764520.39</v>
      </c>
      <c r="K109" s="24">
        <f t="shared" si="6"/>
        <v>732430.87</v>
      </c>
    </row>
    <row r="110" spans="1:11" s="46" customFormat="1" x14ac:dyDescent="0.25">
      <c r="B110" s="46" t="s">
        <v>156</v>
      </c>
      <c r="C110" s="23"/>
      <c r="D110" s="23"/>
      <c r="E110" s="23"/>
      <c r="F110" s="33"/>
      <c r="G110" s="37"/>
      <c r="H110" s="41"/>
      <c r="I110" s="23"/>
      <c r="J110" s="23"/>
      <c r="K110" s="23"/>
    </row>
    <row r="111" spans="1:11" s="46" customFormat="1" x14ac:dyDescent="0.25">
      <c r="A111" s="46" t="str">
        <f>Data!A397</f>
        <v>102-56505-017</v>
      </c>
      <c r="B111" s="46" t="str">
        <f>Data!B397</f>
        <v>EQUIPMENT</v>
      </c>
      <c r="C111" s="23">
        <f>Data!C397</f>
        <v>62000</v>
      </c>
      <c r="D111" s="23" t="str">
        <f>Data!D397</f>
        <v/>
      </c>
      <c r="E111" s="23" t="str">
        <f>Data!E397</f>
        <v/>
      </c>
      <c r="F111" s="33" t="str">
        <f>Data!F397</f>
        <v/>
      </c>
      <c r="G111" s="37">
        <f>Data!G397</f>
        <v>62000</v>
      </c>
      <c r="H111" s="41">
        <f>Data!H397</f>
        <v>62000</v>
      </c>
      <c r="I111" s="23">
        <f>Data!I397</f>
        <v>27139.99</v>
      </c>
      <c r="J111" s="23" t="str">
        <f>Data!J397</f>
        <v/>
      </c>
      <c r="K111" s="23" t="str">
        <f>Data!K397</f>
        <v/>
      </c>
    </row>
    <row r="112" spans="1:11" s="46" customFormat="1" x14ac:dyDescent="0.25">
      <c r="A112" s="46" t="str">
        <f>Data!A398</f>
        <v>102-56550-017</v>
      </c>
      <c r="B112" s="46" t="str">
        <f>Data!B398</f>
        <v>COMPUTER EQUIPMENT</v>
      </c>
      <c r="C112" s="23" t="str">
        <f>Data!C398</f>
        <v/>
      </c>
      <c r="D112" s="23" t="str">
        <f>Data!D398</f>
        <v/>
      </c>
      <c r="E112" s="23" t="str">
        <f>Data!E398</f>
        <v/>
      </c>
      <c r="F112" s="33">
        <f>Data!F398</f>
        <v>2517.4</v>
      </c>
      <c r="G112" s="37" t="str">
        <f>Data!G398</f>
        <v/>
      </c>
      <c r="H112" s="41" t="str">
        <f>Data!H398</f>
        <v/>
      </c>
      <c r="I112" s="23">
        <f>Data!I398</f>
        <v>200</v>
      </c>
      <c r="J112" s="23">
        <f>Data!J398</f>
        <v>2231.83</v>
      </c>
      <c r="K112" s="23" t="str">
        <f>Data!K398</f>
        <v/>
      </c>
    </row>
    <row r="113" spans="1:11" s="46" customFormat="1" x14ac:dyDescent="0.25">
      <c r="A113" s="46" t="str">
        <f>Data!A399</f>
        <v>102-56700-017</v>
      </c>
      <c r="B113" s="46" t="str">
        <f>Data!B399</f>
        <v>VEHICLES PURCHASE</v>
      </c>
      <c r="C113" s="23">
        <f>Data!C399</f>
        <v>71000</v>
      </c>
      <c r="D113" s="23">
        <f>Data!D399</f>
        <v>35000</v>
      </c>
      <c r="E113" s="23" t="str">
        <f>Data!E399</f>
        <v/>
      </c>
      <c r="F113" s="33" t="str">
        <f>Data!F399</f>
        <v/>
      </c>
      <c r="G113" s="37">
        <f>Data!G399</f>
        <v>71000</v>
      </c>
      <c r="H113" s="41">
        <f>Data!H399</f>
        <v>71000</v>
      </c>
      <c r="I113" s="23">
        <f>Data!I399</f>
        <v>26347.8</v>
      </c>
      <c r="J113" s="23">
        <f>Data!J399</f>
        <v>5474.64</v>
      </c>
      <c r="K113" s="23" t="str">
        <f>Data!K399</f>
        <v/>
      </c>
    </row>
    <row r="114" spans="1:11" s="46" customFormat="1" x14ac:dyDescent="0.25">
      <c r="A114" s="46" t="str">
        <f>Data!A400</f>
        <v>102-56800-017</v>
      </c>
      <c r="B114" s="46" t="str">
        <f>Data!B400</f>
        <v>CAPITAL BUILDINGS &amp;</v>
      </c>
      <c r="C114" s="23" t="str">
        <f>Data!C400</f>
        <v/>
      </c>
      <c r="D114" s="23" t="str">
        <f>Data!D400</f>
        <v/>
      </c>
      <c r="E114" s="23" t="str">
        <f>Data!E400</f>
        <v/>
      </c>
      <c r="F114" s="33">
        <f>Data!F400</f>
        <v>36564</v>
      </c>
      <c r="G114" s="37" t="str">
        <f>Data!G400</f>
        <v/>
      </c>
      <c r="H114" s="41" t="str">
        <f>Data!H400</f>
        <v/>
      </c>
      <c r="I114" s="23" t="str">
        <f>Data!I400</f>
        <v/>
      </c>
      <c r="J114" s="23" t="str">
        <f>Data!J400</f>
        <v/>
      </c>
      <c r="K114" s="23" t="str">
        <f>Data!K400</f>
        <v/>
      </c>
    </row>
    <row r="115" spans="1:11" s="46" customFormat="1" x14ac:dyDescent="0.25">
      <c r="A115" s="46" t="str">
        <f>Data!A401</f>
        <v>102-56820-017</v>
      </c>
      <c r="B115" s="46" t="str">
        <f>Data!B401</f>
        <v>STREETS &amp; ALLEYS</v>
      </c>
      <c r="C115" s="23">
        <f>Data!C401</f>
        <v>12000</v>
      </c>
      <c r="D115" s="23">
        <f>Data!D401</f>
        <v>12000</v>
      </c>
      <c r="E115" s="23" t="str">
        <f>Data!E401</f>
        <v/>
      </c>
      <c r="F115" s="33">
        <f>Data!F401</f>
        <v>9122.9599999999991</v>
      </c>
      <c r="G115" s="37">
        <f>Data!G401</f>
        <v>10000</v>
      </c>
      <c r="H115" s="41">
        <f>Data!H401</f>
        <v>13500</v>
      </c>
      <c r="I115" s="23">
        <f>Data!I401</f>
        <v>9415.84</v>
      </c>
      <c r="J115" s="23">
        <f>Data!J401</f>
        <v>8461.35</v>
      </c>
      <c r="K115" s="23">
        <f>Data!K401</f>
        <v>8209.36</v>
      </c>
    </row>
    <row r="116" spans="1:11" s="46" customFormat="1" x14ac:dyDescent="0.25">
      <c r="A116" s="46" t="str">
        <f>Data!A402</f>
        <v>102-56845-017</v>
      </c>
      <c r="B116" s="46" t="str">
        <f>Data!B402</f>
        <v>WATER METERS</v>
      </c>
      <c r="C116" s="23">
        <f>Data!C402</f>
        <v>25000</v>
      </c>
      <c r="D116" s="23">
        <f>Data!D402</f>
        <v>25000</v>
      </c>
      <c r="E116" s="23" t="str">
        <f>Data!E402</f>
        <v/>
      </c>
      <c r="F116" s="33">
        <f>Data!F402</f>
        <v>36576.730000000003</v>
      </c>
      <c r="G116" s="37">
        <f>Data!G402</f>
        <v>13000</v>
      </c>
      <c r="H116" s="41">
        <f>Data!H402</f>
        <v>35000</v>
      </c>
      <c r="I116" s="23">
        <f>Data!I402</f>
        <v>15717.26</v>
      </c>
      <c r="J116" s="23">
        <f>Data!J402</f>
        <v>8225.85</v>
      </c>
      <c r="K116" s="23">
        <f>Data!K402</f>
        <v>5537.7</v>
      </c>
    </row>
    <row r="117" spans="1:11" s="46" customFormat="1" x14ac:dyDescent="0.25">
      <c r="A117" s="46" t="str">
        <f>Data!A403</f>
        <v>102-56850-017</v>
      </c>
      <c r="B117" s="46" t="str">
        <f>Data!B403</f>
        <v>FIRE HYDRANTS</v>
      </c>
      <c r="C117" s="23">
        <f>Data!C403</f>
        <v>2500</v>
      </c>
      <c r="D117" s="23">
        <f>Data!D403</f>
        <v>55000</v>
      </c>
      <c r="E117" s="23" t="str">
        <f>Data!E403</f>
        <v/>
      </c>
      <c r="F117" s="33" t="str">
        <f>Data!F403</f>
        <v/>
      </c>
      <c r="G117" s="37">
        <f>Data!G403</f>
        <v>2500</v>
      </c>
      <c r="H117" s="41">
        <f>Data!H403</f>
        <v>2500</v>
      </c>
      <c r="I117" s="23" t="str">
        <f>Data!I403</f>
        <v/>
      </c>
      <c r="J117" s="23" t="str">
        <f>Data!J403</f>
        <v/>
      </c>
      <c r="K117" s="23" t="str">
        <f>Data!K403</f>
        <v/>
      </c>
    </row>
    <row r="118" spans="1:11" s="22" customFormat="1" x14ac:dyDescent="0.25">
      <c r="B118" s="22" t="s">
        <v>108</v>
      </c>
      <c r="C118" s="24">
        <f t="shared" ref="C118:K118" si="7">SUM(C111:C117)</f>
        <v>172500</v>
      </c>
      <c r="D118" s="24">
        <f t="shared" si="7"/>
        <v>127000</v>
      </c>
      <c r="E118" s="24">
        <f t="shared" si="7"/>
        <v>0</v>
      </c>
      <c r="F118" s="34">
        <f t="shared" si="7"/>
        <v>84781.09</v>
      </c>
      <c r="G118" s="38">
        <f t="shared" si="7"/>
        <v>158500</v>
      </c>
      <c r="H118" s="42">
        <f t="shared" si="7"/>
        <v>184000</v>
      </c>
      <c r="I118" s="24">
        <f t="shared" si="7"/>
        <v>78820.89</v>
      </c>
      <c r="J118" s="24">
        <f t="shared" si="7"/>
        <v>24393.67</v>
      </c>
      <c r="K118" s="24">
        <f t="shared" si="7"/>
        <v>13747.060000000001</v>
      </c>
    </row>
    <row r="120" spans="1:11" s="22" customFormat="1" x14ac:dyDescent="0.25">
      <c r="B120" s="22" t="s">
        <v>136</v>
      </c>
      <c r="C120" s="24">
        <f t="shared" ref="C120:K120" si="8">C44+C60+C87+C109+C118</f>
        <v>1440536</v>
      </c>
      <c r="D120" s="24">
        <f t="shared" si="8"/>
        <v>1419948</v>
      </c>
      <c r="E120" s="24">
        <f t="shared" si="8"/>
        <v>0</v>
      </c>
      <c r="F120" s="34">
        <f t="shared" si="8"/>
        <v>705227.24000000011</v>
      </c>
      <c r="G120" s="38">
        <f t="shared" si="8"/>
        <v>1420771.54</v>
      </c>
      <c r="H120" s="42">
        <f t="shared" si="8"/>
        <v>1336677</v>
      </c>
      <c r="I120" s="24">
        <f t="shared" si="8"/>
        <v>1217256.72</v>
      </c>
      <c r="J120" s="24">
        <f t="shared" si="8"/>
        <v>1535596.79</v>
      </c>
      <c r="K120" s="24">
        <f t="shared" si="8"/>
        <v>1443980.9100000001</v>
      </c>
    </row>
    <row r="122" spans="1:11" x14ac:dyDescent="0.25">
      <c r="B122" s="22" t="s">
        <v>137</v>
      </c>
    </row>
    <row r="124" spans="1:11" s="46" customFormat="1" x14ac:dyDescent="0.25">
      <c r="A124" s="46" t="str">
        <f>Data!A404</f>
        <v>102-51001-018</v>
      </c>
      <c r="B124" s="46" t="str">
        <f>Data!B404</f>
        <v>SALARIES &amp; WAGES SUP</v>
      </c>
      <c r="C124" s="23">
        <f>Data!C404</f>
        <v>27746</v>
      </c>
      <c r="D124" s="23" t="str">
        <f>Data!D404</f>
        <v/>
      </c>
      <c r="E124" s="23" t="str">
        <f>Data!E404</f>
        <v/>
      </c>
      <c r="F124" s="33">
        <f>Data!F404</f>
        <v>34475.99</v>
      </c>
      <c r="G124" s="37">
        <f>Data!G404</f>
        <v>44105</v>
      </c>
      <c r="H124" s="41">
        <f>Data!H404</f>
        <v>26425</v>
      </c>
      <c r="I124" s="23">
        <f>Data!I404</f>
        <v>30575.09</v>
      </c>
      <c r="J124" s="23">
        <f>Data!J404</f>
        <v>29563.81</v>
      </c>
      <c r="K124" s="23">
        <f>Data!K404</f>
        <v>27423.9</v>
      </c>
    </row>
    <row r="125" spans="1:11" s="46" customFormat="1" x14ac:dyDescent="0.25">
      <c r="A125" s="46" t="str">
        <f>Data!A405</f>
        <v>102-51010-018</v>
      </c>
      <c r="B125" s="46" t="str">
        <f>Data!B405</f>
        <v>SALARIES &amp; WAGES LAB</v>
      </c>
      <c r="C125" s="23">
        <f>Data!C405</f>
        <v>124992</v>
      </c>
      <c r="D125" s="23">
        <f>Data!D405</f>
        <v>124992</v>
      </c>
      <c r="E125" s="23" t="str">
        <f>Data!E405</f>
        <v/>
      </c>
      <c r="F125" s="33">
        <f>Data!F405</f>
        <v>52595.29</v>
      </c>
      <c r="G125" s="37">
        <f>Data!G405</f>
        <v>131959</v>
      </c>
      <c r="H125" s="41">
        <f>Data!H405</f>
        <v>119127</v>
      </c>
      <c r="I125" s="23">
        <f>Data!I405</f>
        <v>94732.38</v>
      </c>
      <c r="J125" s="23">
        <f>Data!J405</f>
        <v>84552.26</v>
      </c>
      <c r="K125" s="23">
        <f>Data!K405</f>
        <v>105815.46</v>
      </c>
    </row>
    <row r="126" spans="1:11" s="46" customFormat="1" x14ac:dyDescent="0.25">
      <c r="A126" s="46" t="str">
        <f>Data!A406</f>
        <v>102-51020-018</v>
      </c>
      <c r="B126" s="46" t="str">
        <f>Data!B406</f>
        <v>OVERTIME</v>
      </c>
      <c r="C126" s="23">
        <f>Data!C406</f>
        <v>1704</v>
      </c>
      <c r="D126" s="23">
        <f>Data!D406</f>
        <v>1704</v>
      </c>
      <c r="E126" s="23" t="str">
        <f>Data!E406</f>
        <v/>
      </c>
      <c r="F126" s="33">
        <f>Data!F406</f>
        <v>231.3</v>
      </c>
      <c r="G126" s="37">
        <f>Data!G406</f>
        <v>1704</v>
      </c>
      <c r="H126" s="41">
        <f>Data!H406</f>
        <v>1704</v>
      </c>
      <c r="I126" s="23">
        <f>Data!I406</f>
        <v>620.39</v>
      </c>
      <c r="J126" s="23">
        <f>Data!J406</f>
        <v>2559.6799999999998</v>
      </c>
      <c r="K126" s="23">
        <f>Data!K406</f>
        <v>878.29</v>
      </c>
    </row>
    <row r="127" spans="1:11" s="46" customFormat="1" x14ac:dyDescent="0.25">
      <c r="A127" s="46" t="str">
        <f>Data!A407</f>
        <v>102-51030-018</v>
      </c>
      <c r="B127" s="46" t="str">
        <f>Data!B407</f>
        <v>LONGEVITY</v>
      </c>
      <c r="C127" s="23">
        <f>Data!C407</f>
        <v>735</v>
      </c>
      <c r="D127" s="23">
        <f>Data!D407</f>
        <v>693</v>
      </c>
      <c r="E127" s="23" t="str">
        <f>Data!E407</f>
        <v/>
      </c>
      <c r="F127" s="33">
        <f>Data!F407</f>
        <v>1085</v>
      </c>
      <c r="G127" s="37">
        <f>Data!G407</f>
        <v>1813</v>
      </c>
      <c r="H127" s="41">
        <f>Data!H407</f>
        <v>1085</v>
      </c>
      <c r="I127" s="23">
        <f>Data!I407</f>
        <v>859.4</v>
      </c>
      <c r="J127" s="23">
        <f>Data!J407</f>
        <v>737.2</v>
      </c>
      <c r="K127" s="23">
        <f>Data!K407</f>
        <v>745.8</v>
      </c>
    </row>
    <row r="128" spans="1:11" s="46" customFormat="1" x14ac:dyDescent="0.25">
      <c r="A128" s="46" t="str">
        <f>Data!A408</f>
        <v>102-51100-018</v>
      </c>
      <c r="B128" s="46" t="str">
        <f>Data!B408</f>
        <v>CONTRIBUTIONS TO TRM</v>
      </c>
      <c r="C128" s="23">
        <f>Data!C408</f>
        <v>16192</v>
      </c>
      <c r="D128" s="23">
        <f>Data!D408</f>
        <v>13776</v>
      </c>
      <c r="E128" s="23" t="str">
        <f>Data!E408</f>
        <v/>
      </c>
      <c r="F128" s="33">
        <f>Data!F408</f>
        <v>9544.14</v>
      </c>
      <c r="G128" s="37">
        <f>Data!G408</f>
        <v>18767</v>
      </c>
      <c r="H128" s="41">
        <f>Data!H408</f>
        <v>15411</v>
      </c>
      <c r="I128" s="23">
        <f>Data!I408</f>
        <v>13063.08</v>
      </c>
      <c r="J128" s="23">
        <f>Data!J408</f>
        <v>8831.66</v>
      </c>
      <c r="K128" s="23">
        <f>Data!K408</f>
        <v>17141.03</v>
      </c>
    </row>
    <row r="129" spans="1:11" s="46" customFormat="1" x14ac:dyDescent="0.25">
      <c r="A129" s="46" t="str">
        <f>Data!A409</f>
        <v>102-51110-018</v>
      </c>
      <c r="B129" s="46" t="str">
        <f>Data!B409</f>
        <v>FICA EXPENSE</v>
      </c>
      <c r="C129" s="23">
        <f>Data!C409</f>
        <v>9253</v>
      </c>
      <c r="D129" s="23">
        <f>Data!D409</f>
        <v>7530</v>
      </c>
      <c r="E129" s="23" t="str">
        <f>Data!E409</f>
        <v/>
      </c>
      <c r="F129" s="33">
        <f>Data!F409</f>
        <v>5274.07</v>
      </c>
      <c r="G129" s="37">
        <f>Data!G409</f>
        <v>10482</v>
      </c>
      <c r="H129" s="41">
        <f>Data!H409</f>
        <v>8819</v>
      </c>
      <c r="I129" s="23">
        <f>Data!I409</f>
        <v>7238.07</v>
      </c>
      <c r="J129" s="23">
        <f>Data!J409</f>
        <v>6765.21</v>
      </c>
      <c r="K129" s="23">
        <f>Data!K409</f>
        <v>7971.39</v>
      </c>
    </row>
    <row r="130" spans="1:11" s="46" customFormat="1" x14ac:dyDescent="0.25">
      <c r="A130" s="46" t="str">
        <f>Data!A410</f>
        <v>102-51115-018</v>
      </c>
      <c r="B130" s="46" t="str">
        <f>Data!B410</f>
        <v>MEDICARE EXPENSE</v>
      </c>
      <c r="C130" s="23">
        <f>Data!C410</f>
        <v>2164</v>
      </c>
      <c r="D130" s="23">
        <f>Data!D410</f>
        <v>1761</v>
      </c>
      <c r="E130" s="23" t="str">
        <f>Data!E410</f>
        <v/>
      </c>
      <c r="F130" s="33">
        <f>Data!F410</f>
        <v>1233.5</v>
      </c>
      <c r="G130" s="37">
        <f>Data!G410</f>
        <v>2452</v>
      </c>
      <c r="H130" s="41">
        <f>Data!H410</f>
        <v>2062</v>
      </c>
      <c r="I130" s="23">
        <f>Data!I410</f>
        <v>1693.09</v>
      </c>
      <c r="J130" s="23">
        <f>Data!J410</f>
        <v>1582.19</v>
      </c>
      <c r="K130" s="23">
        <f>Data!K410</f>
        <v>1864.33</v>
      </c>
    </row>
    <row r="131" spans="1:11" s="46" customFormat="1" x14ac:dyDescent="0.25">
      <c r="A131" s="46" t="str">
        <f>Data!A411</f>
        <v>102-51120-018</v>
      </c>
      <c r="B131" s="46" t="str">
        <f>Data!B411</f>
        <v>AUTO ALLOWANCE</v>
      </c>
      <c r="C131" s="23" t="str">
        <f>Data!C411</f>
        <v/>
      </c>
      <c r="D131" s="23" t="str">
        <f>Data!D411</f>
        <v/>
      </c>
      <c r="E131" s="23" t="str">
        <f>Data!E411</f>
        <v/>
      </c>
      <c r="F131" s="33" t="str">
        <f>Data!F411</f>
        <v/>
      </c>
      <c r="G131" s="37" t="str">
        <f>Data!G411</f>
        <v/>
      </c>
      <c r="H131" s="41" t="str">
        <f>Data!H411</f>
        <v/>
      </c>
      <c r="I131" s="23" t="str">
        <f>Data!I411</f>
        <v/>
      </c>
      <c r="J131" s="23">
        <f>Data!J411</f>
        <v>175</v>
      </c>
      <c r="K131" s="23">
        <f>Data!K411</f>
        <v>2100</v>
      </c>
    </row>
    <row r="132" spans="1:11" s="46" customFormat="1" x14ac:dyDescent="0.25">
      <c r="A132" s="46" t="str">
        <f>Data!A412</f>
        <v>102-51150-018</v>
      </c>
      <c r="B132" s="46" t="str">
        <f>Data!B412</f>
        <v>UNEMPLOYMENT TAX EXP</v>
      </c>
      <c r="C132" s="23">
        <f>Data!C412</f>
        <v>844</v>
      </c>
      <c r="D132" s="23">
        <f>Data!D412</f>
        <v>756</v>
      </c>
      <c r="E132" s="23" t="str">
        <f>Data!E412</f>
        <v/>
      </c>
      <c r="F132" s="33">
        <f>Data!F412</f>
        <v>154.85</v>
      </c>
      <c r="G132" s="37">
        <f>Data!G412</f>
        <v>844</v>
      </c>
      <c r="H132" s="41">
        <f>Data!H412</f>
        <v>844</v>
      </c>
      <c r="I132" s="23">
        <f>Data!I412</f>
        <v>764.01</v>
      </c>
      <c r="J132" s="23">
        <f>Data!J412</f>
        <v>338.42</v>
      </c>
      <c r="K132" s="23">
        <f>Data!K412</f>
        <v>30.18</v>
      </c>
    </row>
    <row r="133" spans="1:11" x14ac:dyDescent="0.25">
      <c r="A133" s="46" t="str">
        <f>Data!A413</f>
        <v>102-51210-018</v>
      </c>
      <c r="B133" s="46" t="str">
        <f>Data!B413</f>
        <v>INSURANCE - MEDICAL</v>
      </c>
      <c r="C133" s="23">
        <f>Data!C413</f>
        <v>29299</v>
      </c>
      <c r="D133" s="23">
        <f>Data!D413</f>
        <v>24359</v>
      </c>
      <c r="E133" s="23" t="str">
        <f>Data!E413</f>
        <v/>
      </c>
      <c r="F133" s="33">
        <f>Data!F413</f>
        <v>17771.400000000001</v>
      </c>
      <c r="G133" s="37">
        <f>Data!G413</f>
        <v>45257</v>
      </c>
      <c r="H133" s="41">
        <f>Data!H413</f>
        <v>26646</v>
      </c>
      <c r="I133" s="23">
        <f>Data!I413</f>
        <v>27774.14</v>
      </c>
      <c r="J133" s="23">
        <f>Data!J413</f>
        <v>26629.56</v>
      </c>
      <c r="K133" s="23">
        <f>Data!K413</f>
        <v>43637.56</v>
      </c>
    </row>
    <row r="134" spans="1:11" s="46" customFormat="1" x14ac:dyDescent="0.25">
      <c r="A134" s="46" t="str">
        <f>Data!A414</f>
        <v>102-51220-018</v>
      </c>
      <c r="B134" s="46" t="str">
        <f>Data!B414</f>
        <v>INSURANCE - WORKERS</v>
      </c>
      <c r="C134" s="23">
        <f>Data!C414</f>
        <v>3197</v>
      </c>
      <c r="D134" s="23">
        <f>Data!D414</f>
        <v>2362</v>
      </c>
      <c r="E134" s="23" t="str">
        <f>Data!E414</f>
        <v/>
      </c>
      <c r="F134" s="33">
        <f>Data!F414</f>
        <v>3343</v>
      </c>
      <c r="G134" s="37">
        <f>Data!G414</f>
        <v>3343</v>
      </c>
      <c r="H134" s="41">
        <f>Data!H414</f>
        <v>3343</v>
      </c>
      <c r="I134" s="23">
        <f>Data!I414</f>
        <v>2133</v>
      </c>
      <c r="J134" s="23">
        <f>Data!J414</f>
        <v>2733</v>
      </c>
      <c r="K134" s="23" t="str">
        <f>Data!K414</f>
        <v/>
      </c>
    </row>
    <row r="135" spans="1:11" x14ac:dyDescent="0.25">
      <c r="A135" s="46" t="str">
        <f>Data!A415</f>
        <v>102-51225-018</v>
      </c>
      <c r="B135" s="46" t="str">
        <f>Data!B415</f>
        <v>TELEMEDICINE EXPENSE</v>
      </c>
      <c r="C135" s="23">
        <f>Data!C415</f>
        <v>302</v>
      </c>
      <c r="D135" s="23">
        <f>Data!D415</f>
        <v>270</v>
      </c>
      <c r="E135" s="23" t="str">
        <f>Data!E415</f>
        <v/>
      </c>
      <c r="F135" s="33">
        <f>Data!F415</f>
        <v>302</v>
      </c>
      <c r="G135" s="37">
        <f>Data!G415</f>
        <v>302</v>
      </c>
      <c r="H135" s="41">
        <f>Data!H415</f>
        <v>302</v>
      </c>
      <c r="I135" s="23">
        <f>Data!I415</f>
        <v>270</v>
      </c>
      <c r="J135" s="23">
        <f>Data!J415</f>
        <v>281.98</v>
      </c>
      <c r="K135" s="23" t="str">
        <f>Data!K415</f>
        <v/>
      </c>
    </row>
    <row r="136" spans="1:11" x14ac:dyDescent="0.25">
      <c r="A136" s="46" t="str">
        <f>Data!A416</f>
        <v>102-51235-018</v>
      </c>
      <c r="B136" s="46" t="str">
        <f>Data!B416</f>
        <v>HEALTH SAVINGS PLAN</v>
      </c>
      <c r="C136" s="23">
        <f>Data!C416</f>
        <v>3350</v>
      </c>
      <c r="D136" s="23" t="str">
        <f>Data!D416</f>
        <v/>
      </c>
      <c r="E136" s="23" t="str">
        <f>Data!E416</f>
        <v/>
      </c>
      <c r="F136" s="33">
        <f>Data!F416</f>
        <v>478.94</v>
      </c>
      <c r="G136" s="37">
        <f>Data!G416</f>
        <v>3350</v>
      </c>
      <c r="H136" s="41">
        <f>Data!H416</f>
        <v>3350</v>
      </c>
      <c r="I136" s="23">
        <f>Data!I416</f>
        <v>5221.04</v>
      </c>
      <c r="J136" s="23">
        <f>Data!J416</f>
        <v>3349.99</v>
      </c>
      <c r="K136" s="23" t="str">
        <f>Data!K416</f>
        <v/>
      </c>
    </row>
    <row r="137" spans="1:11" x14ac:dyDescent="0.25">
      <c r="B137" s="31" t="s">
        <v>106</v>
      </c>
      <c r="C137" s="24">
        <f t="shared" ref="C137:K137" si="9">SUM(C124:C136)</f>
        <v>219778</v>
      </c>
      <c r="D137" s="24">
        <f t="shared" si="9"/>
        <v>178203</v>
      </c>
      <c r="E137" s="24">
        <f t="shared" si="9"/>
        <v>0</v>
      </c>
      <c r="F137" s="34">
        <f t="shared" si="9"/>
        <v>126489.48000000001</v>
      </c>
      <c r="G137" s="38">
        <f t="shared" si="9"/>
        <v>264378</v>
      </c>
      <c r="H137" s="42">
        <f t="shared" si="9"/>
        <v>209118</v>
      </c>
      <c r="I137" s="24">
        <f t="shared" si="9"/>
        <v>184943.69000000003</v>
      </c>
      <c r="J137" s="24">
        <f t="shared" si="9"/>
        <v>168099.96</v>
      </c>
      <c r="K137" s="24">
        <f t="shared" si="9"/>
        <v>207607.94</v>
      </c>
    </row>
    <row r="139" spans="1:11" x14ac:dyDescent="0.25">
      <c r="A139" s="46" t="str">
        <f>Data!A417</f>
        <v>102-52050-018</v>
      </c>
      <c r="B139" s="46" t="str">
        <f>Data!B417</f>
        <v>OFFICE SUPPLIES</v>
      </c>
      <c r="C139" s="23">
        <f>Data!C417</f>
        <v>300</v>
      </c>
      <c r="D139" s="23">
        <f>Data!D417</f>
        <v>300</v>
      </c>
      <c r="E139" s="23" t="str">
        <f>Data!E417</f>
        <v/>
      </c>
      <c r="F139" s="33">
        <f>Data!F417</f>
        <v>241.32</v>
      </c>
      <c r="G139" s="37">
        <f>Data!G417</f>
        <v>300</v>
      </c>
      <c r="H139" s="41">
        <f>Data!H417</f>
        <v>300</v>
      </c>
      <c r="I139" s="23">
        <f>Data!I417</f>
        <v>128.68</v>
      </c>
      <c r="J139" s="23">
        <f>Data!J417</f>
        <v>260.45999999999998</v>
      </c>
      <c r="K139" s="23">
        <f>Data!K417</f>
        <v>131.04</v>
      </c>
    </row>
    <row r="140" spans="1:11" s="46" customFormat="1" x14ac:dyDescent="0.25">
      <c r="A140" s="46" t="str">
        <f>Data!A418</f>
        <v>102-52100-018</v>
      </c>
      <c r="B140" s="46" t="str">
        <f>Data!B418</f>
        <v>CHEMICALS - GENERAL</v>
      </c>
      <c r="C140" s="23">
        <f>Data!C418</f>
        <v>15000</v>
      </c>
      <c r="D140" s="23">
        <f>Data!D418</f>
        <v>15000</v>
      </c>
      <c r="E140" s="23" t="str">
        <f>Data!E418</f>
        <v/>
      </c>
      <c r="F140" s="33">
        <f>Data!F418</f>
        <v>12240</v>
      </c>
      <c r="G140" s="37">
        <f>Data!G418</f>
        <v>12000</v>
      </c>
      <c r="H140" s="41">
        <f>Data!H418</f>
        <v>18000</v>
      </c>
      <c r="I140" s="23">
        <f>Data!I418</f>
        <v>1173.73</v>
      </c>
      <c r="J140" s="23">
        <f>Data!J418</f>
        <v>9072</v>
      </c>
      <c r="K140" s="23">
        <f>Data!K418</f>
        <v>10793.56</v>
      </c>
    </row>
    <row r="141" spans="1:11" s="46" customFormat="1" x14ac:dyDescent="0.25">
      <c r="A141" s="46" t="str">
        <f>Data!A419</f>
        <v>102-52200-018</v>
      </c>
      <c r="B141" s="46" t="str">
        <f>Data!B419</f>
        <v>FUEL - GASOLINE</v>
      </c>
      <c r="C141" s="23">
        <f>Data!C419</f>
        <v>3500</v>
      </c>
      <c r="D141" s="23">
        <f>Data!D419</f>
        <v>3500</v>
      </c>
      <c r="E141" s="23" t="str">
        <f>Data!E419</f>
        <v/>
      </c>
      <c r="F141" s="33">
        <f>Data!F419</f>
        <v>1388.24</v>
      </c>
      <c r="G141" s="37">
        <f>Data!G419</f>
        <v>2000</v>
      </c>
      <c r="H141" s="41">
        <f>Data!H419</f>
        <v>2200</v>
      </c>
      <c r="I141" s="23">
        <f>Data!I419</f>
        <v>1683.09</v>
      </c>
      <c r="J141" s="23">
        <f>Data!J419</f>
        <v>1048.58</v>
      </c>
      <c r="K141" s="23">
        <f>Data!K419</f>
        <v>1405.17</v>
      </c>
    </row>
    <row r="142" spans="1:11" s="46" customFormat="1" x14ac:dyDescent="0.25">
      <c r="A142" s="46" t="str">
        <f>Data!A420</f>
        <v>102-52210-018</v>
      </c>
      <c r="B142" s="46" t="str">
        <f>Data!B420</f>
        <v>AUTOMOTIVE SUPPLIES</v>
      </c>
      <c r="C142" s="23">
        <f>Data!C420</f>
        <v>150</v>
      </c>
      <c r="D142" s="23">
        <f>Data!D420</f>
        <v>150</v>
      </c>
      <c r="E142" s="23" t="str">
        <f>Data!E420</f>
        <v/>
      </c>
      <c r="F142" s="33">
        <f>Data!F420</f>
        <v>22.98</v>
      </c>
      <c r="G142" s="37">
        <f>Data!G420</f>
        <v>150</v>
      </c>
      <c r="H142" s="41">
        <f>Data!H420</f>
        <v>150</v>
      </c>
      <c r="I142" s="23">
        <f>Data!I420</f>
        <v>158.12</v>
      </c>
      <c r="J142" s="23">
        <f>Data!J420</f>
        <v>94.67</v>
      </c>
      <c r="K142" s="23">
        <f>Data!K420</f>
        <v>113.14</v>
      </c>
    </row>
    <row r="143" spans="1:11" s="46" customFormat="1" x14ac:dyDescent="0.25">
      <c r="A143" s="46" t="str">
        <f>Data!A421</f>
        <v>102-52300-018</v>
      </c>
      <c r="B143" s="46" t="str">
        <f>Data!B421</f>
        <v>LABORATORY SUPPLIES</v>
      </c>
      <c r="C143" s="23">
        <f>Data!C421</f>
        <v>15000</v>
      </c>
      <c r="D143" s="23">
        <f>Data!D421</f>
        <v>15000</v>
      </c>
      <c r="E143" s="23" t="str">
        <f>Data!E421</f>
        <v/>
      </c>
      <c r="F143" s="33">
        <f>Data!F421</f>
        <v>9543</v>
      </c>
      <c r="G143" s="37">
        <f>Data!G421</f>
        <v>12500</v>
      </c>
      <c r="H143" s="41">
        <f>Data!H421</f>
        <v>14400</v>
      </c>
      <c r="I143" s="23">
        <f>Data!I421</f>
        <v>13566.28</v>
      </c>
      <c r="J143" s="23">
        <f>Data!J421</f>
        <v>12341.03</v>
      </c>
      <c r="K143" s="23">
        <f>Data!K421</f>
        <v>10817.84</v>
      </c>
    </row>
    <row r="144" spans="1:11" s="46" customFormat="1" x14ac:dyDescent="0.25">
      <c r="A144" s="46" t="str">
        <f>Data!A422</f>
        <v>102-52400-018</v>
      </c>
      <c r="B144" s="46" t="str">
        <f>Data!B422</f>
        <v>CLEANING/SANITATION</v>
      </c>
      <c r="C144" s="23">
        <f>Data!C422</f>
        <v>150</v>
      </c>
      <c r="D144" s="23">
        <f>Data!D422</f>
        <v>150</v>
      </c>
      <c r="E144" s="23" t="str">
        <f>Data!E422</f>
        <v/>
      </c>
      <c r="F144" s="33">
        <f>Data!F422</f>
        <v>132.07</v>
      </c>
      <c r="G144" s="37">
        <f>Data!G422</f>
        <v>150</v>
      </c>
      <c r="H144" s="41">
        <f>Data!H422</f>
        <v>150</v>
      </c>
      <c r="I144" s="23" t="str">
        <f>Data!I422</f>
        <v/>
      </c>
      <c r="J144" s="23">
        <f>Data!J422</f>
        <v>117.54</v>
      </c>
      <c r="K144" s="23">
        <f>Data!K422</f>
        <v>89.95</v>
      </c>
    </row>
    <row r="145" spans="1:11" s="46" customFormat="1" x14ac:dyDescent="0.25">
      <c r="A145" s="46" t="str">
        <f>Data!A423</f>
        <v>102-52500-018</v>
      </c>
      <c r="B145" s="46" t="str">
        <f>Data!B423</f>
        <v>CLOTHING SUPPLIES</v>
      </c>
      <c r="C145" s="23">
        <f>Data!C423</f>
        <v>1500</v>
      </c>
      <c r="D145" s="23">
        <f>Data!D423</f>
        <v>1500</v>
      </c>
      <c r="E145" s="23" t="str">
        <f>Data!E423</f>
        <v/>
      </c>
      <c r="F145" s="33">
        <f>Data!F423</f>
        <v>1012.85</v>
      </c>
      <c r="G145" s="37">
        <f>Data!G423</f>
        <v>1350</v>
      </c>
      <c r="H145" s="41">
        <f>Data!H423</f>
        <v>1350</v>
      </c>
      <c r="I145" s="23">
        <f>Data!I423</f>
        <v>193.99</v>
      </c>
      <c r="J145" s="23">
        <f>Data!J423</f>
        <v>692.84</v>
      </c>
      <c r="K145" s="23">
        <f>Data!K423</f>
        <v>275.83999999999997</v>
      </c>
    </row>
    <row r="146" spans="1:11" s="46" customFormat="1" x14ac:dyDescent="0.25">
      <c r="A146" s="46" t="str">
        <f>Data!A424</f>
        <v>102-52545-018</v>
      </c>
      <c r="B146" s="46" t="str">
        <f>Data!B424</f>
        <v>SAFETY EQUIPMENT</v>
      </c>
      <c r="C146" s="23">
        <f>Data!C424</f>
        <v>300</v>
      </c>
      <c r="D146" s="23">
        <f>Data!D424</f>
        <v>300</v>
      </c>
      <c r="E146" s="23" t="str">
        <f>Data!E424</f>
        <v/>
      </c>
      <c r="F146" s="33" t="str">
        <f>Data!F424</f>
        <v/>
      </c>
      <c r="G146" s="37">
        <f>Data!G424</f>
        <v>300</v>
      </c>
      <c r="H146" s="41">
        <f>Data!H424</f>
        <v>300</v>
      </c>
      <c r="I146" s="23" t="str">
        <f>Data!I424</f>
        <v/>
      </c>
      <c r="J146" s="23">
        <f>Data!J424</f>
        <v>114.74</v>
      </c>
      <c r="K146" s="23">
        <f>Data!K424</f>
        <v>196.51</v>
      </c>
    </row>
    <row r="147" spans="1:11" x14ac:dyDescent="0.25">
      <c r="A147" s="46" t="str">
        <f>Data!A425</f>
        <v>102-52600-018</v>
      </c>
      <c r="B147" s="46" t="str">
        <f>Data!B425</f>
        <v>OPERATING SUPPLIES</v>
      </c>
      <c r="C147" s="23">
        <f>Data!C425</f>
        <v>1800</v>
      </c>
      <c r="D147" s="23">
        <f>Data!D425</f>
        <v>1800</v>
      </c>
      <c r="E147" s="23" t="str">
        <f>Data!E425</f>
        <v/>
      </c>
      <c r="F147" s="33">
        <f>Data!F425</f>
        <v>928.58</v>
      </c>
      <c r="G147" s="37">
        <f>Data!G425</f>
        <v>1500</v>
      </c>
      <c r="H147" s="41">
        <f>Data!H425</f>
        <v>1500</v>
      </c>
      <c r="I147" s="23">
        <f>Data!I425</f>
        <v>1536.66</v>
      </c>
      <c r="J147" s="23">
        <f>Data!J425</f>
        <v>1336.08</v>
      </c>
      <c r="K147" s="23">
        <f>Data!K425</f>
        <v>1926.5</v>
      </c>
    </row>
    <row r="148" spans="1:11" x14ac:dyDescent="0.25">
      <c r="B148" s="31" t="s">
        <v>112</v>
      </c>
      <c r="C148" s="24">
        <f t="shared" ref="C148:K148" si="10">SUM(C139:C147)</f>
        <v>37700</v>
      </c>
      <c r="D148" s="24">
        <f t="shared" si="10"/>
        <v>37700</v>
      </c>
      <c r="E148" s="24">
        <f t="shared" si="10"/>
        <v>0</v>
      </c>
      <c r="F148" s="34">
        <f t="shared" si="10"/>
        <v>25509.040000000001</v>
      </c>
      <c r="G148" s="38">
        <f t="shared" si="10"/>
        <v>30250</v>
      </c>
      <c r="H148" s="42">
        <f t="shared" si="10"/>
        <v>38350</v>
      </c>
      <c r="I148" s="24">
        <f t="shared" si="10"/>
        <v>18440.550000000003</v>
      </c>
      <c r="J148" s="24">
        <f t="shared" si="10"/>
        <v>25077.940000000002</v>
      </c>
      <c r="K148" s="24">
        <f t="shared" si="10"/>
        <v>25749.55</v>
      </c>
    </row>
    <row r="150" spans="1:11" x14ac:dyDescent="0.25">
      <c r="A150" s="46" t="str">
        <f>Data!A426</f>
        <v>102-53005-018</v>
      </c>
      <c r="B150" s="46" t="str">
        <f>Data!B426</f>
        <v>ACCOUNTING &amp; AUDITIN</v>
      </c>
      <c r="C150" s="23">
        <f>Data!C426</f>
        <v>3090</v>
      </c>
      <c r="D150" s="23">
        <f>Data!D426</f>
        <v>3090</v>
      </c>
      <c r="E150" s="23" t="str">
        <f>Data!E426</f>
        <v/>
      </c>
      <c r="F150" s="33">
        <f>Data!F426</f>
        <v>3090</v>
      </c>
      <c r="G150" s="37">
        <f>Data!G426</f>
        <v>3090</v>
      </c>
      <c r="H150" s="41">
        <f>Data!H426</f>
        <v>3090</v>
      </c>
      <c r="I150" s="23">
        <f>Data!I426</f>
        <v>3090</v>
      </c>
      <c r="J150" s="23">
        <f>Data!J426</f>
        <v>3000</v>
      </c>
      <c r="K150" s="23">
        <f>Data!K426</f>
        <v>3000</v>
      </c>
    </row>
    <row r="151" spans="1:11" s="46" customFormat="1" x14ac:dyDescent="0.25">
      <c r="A151" s="46" t="str">
        <f>Data!A427</f>
        <v>102-53020-018</v>
      </c>
      <c r="B151" s="46" t="str">
        <f>Data!B427</f>
        <v>ENGINEERING FEES</v>
      </c>
      <c r="C151" s="23">
        <f>Data!C427</f>
        <v>3000</v>
      </c>
      <c r="D151" s="23">
        <f>Data!D427</f>
        <v>3000</v>
      </c>
      <c r="E151" s="23" t="str">
        <f>Data!E427</f>
        <v/>
      </c>
      <c r="F151" s="33">
        <f>Data!F427</f>
        <v>2036.75</v>
      </c>
      <c r="G151" s="37">
        <f>Data!G427</f>
        <v>3000</v>
      </c>
      <c r="H151" s="41">
        <f>Data!H427</f>
        <v>3000</v>
      </c>
      <c r="I151" s="23">
        <f>Data!I427</f>
        <v>2677.62</v>
      </c>
      <c r="J151" s="23">
        <f>Data!J427</f>
        <v>1120</v>
      </c>
      <c r="K151" s="23" t="str">
        <f>Data!K427</f>
        <v/>
      </c>
    </row>
    <row r="152" spans="1:11" s="46" customFormat="1" x14ac:dyDescent="0.25">
      <c r="A152" s="46" t="str">
        <f>Data!A428</f>
        <v>102-53020-018-MN172</v>
      </c>
      <c r="B152" s="46" t="str">
        <f>Data!B428</f>
        <v>ENGINEERING FEES</v>
      </c>
      <c r="C152" s="23">
        <f>Data!C428</f>
        <v>3144.79</v>
      </c>
      <c r="D152" s="23">
        <f>Data!D428</f>
        <v>3144.79</v>
      </c>
      <c r="E152" s="23" t="str">
        <f>Data!E428</f>
        <v/>
      </c>
      <c r="F152" s="33" t="str">
        <f>Data!F428</f>
        <v/>
      </c>
      <c r="G152" s="37">
        <f>Data!G428</f>
        <v>3144.79</v>
      </c>
      <c r="H152" s="41">
        <f>Data!H428</f>
        <v>3144.79</v>
      </c>
      <c r="I152" s="23">
        <f>Data!I428</f>
        <v>8148.3</v>
      </c>
      <c r="J152" s="23">
        <f>Data!J428</f>
        <v>9351.7000000000007</v>
      </c>
      <c r="K152" s="23" t="str">
        <f>Data!K428</f>
        <v/>
      </c>
    </row>
    <row r="153" spans="1:11" s="46" customFormat="1" x14ac:dyDescent="0.25">
      <c r="A153" s="46" t="str">
        <f>Data!A429</f>
        <v>102-53030-018</v>
      </c>
      <c r="B153" s="46" t="str">
        <f>Data!B429</f>
        <v>CONSTRUCTION CONTRAC</v>
      </c>
      <c r="C153" s="23" t="str">
        <f>Data!C429</f>
        <v/>
      </c>
      <c r="D153" s="23" t="str">
        <f>Data!D429</f>
        <v/>
      </c>
      <c r="E153" s="23" t="str">
        <f>Data!E429</f>
        <v/>
      </c>
      <c r="F153" s="33" t="str">
        <f>Data!F429</f>
        <v/>
      </c>
      <c r="G153" s="37" t="str">
        <f>Data!G429</f>
        <v/>
      </c>
      <c r="H153" s="41" t="str">
        <f>Data!H429</f>
        <v/>
      </c>
      <c r="I153" s="23">
        <f>Data!I429</f>
        <v>41250</v>
      </c>
      <c r="J153" s="23" t="str">
        <f>Data!J429</f>
        <v/>
      </c>
      <c r="K153" s="23" t="str">
        <f>Data!K429</f>
        <v/>
      </c>
    </row>
    <row r="154" spans="1:11" x14ac:dyDescent="0.25">
      <c r="A154" s="46" t="str">
        <f>Data!A430</f>
        <v>102-53050-018</v>
      </c>
      <c r="B154" s="46" t="str">
        <f>Data!B430</f>
        <v>PROFESSIONAL SERVICE</v>
      </c>
      <c r="C154" s="23">
        <f>Data!C430</f>
        <v>10000</v>
      </c>
      <c r="D154" s="23">
        <f>Data!D430</f>
        <v>10000</v>
      </c>
      <c r="E154" s="23" t="str">
        <f>Data!E430</f>
        <v/>
      </c>
      <c r="F154" s="33">
        <f>Data!F430</f>
        <v>10639.97</v>
      </c>
      <c r="G154" s="37">
        <f>Data!G430</f>
        <v>10000</v>
      </c>
      <c r="H154" s="41">
        <f>Data!H430</f>
        <v>10000</v>
      </c>
      <c r="I154" s="23">
        <f>Data!I430</f>
        <v>8199</v>
      </c>
      <c r="J154" s="23">
        <f>Data!J430</f>
        <v>13547</v>
      </c>
      <c r="K154" s="23">
        <f>Data!K430</f>
        <v>9991</v>
      </c>
    </row>
    <row r="155" spans="1:11" s="46" customFormat="1" x14ac:dyDescent="0.25">
      <c r="A155" s="46" t="str">
        <f>Data!A431</f>
        <v>102-53200-018</v>
      </c>
      <c r="B155" s="46" t="str">
        <f>Data!B431</f>
        <v>COMMUNICATIONS - TEL</v>
      </c>
      <c r="C155" s="23">
        <f>Data!C431</f>
        <v>2500</v>
      </c>
      <c r="D155" s="23">
        <f>Data!D431</f>
        <v>2500</v>
      </c>
      <c r="E155" s="23" t="str">
        <f>Data!E431</f>
        <v/>
      </c>
      <c r="F155" s="33">
        <f>Data!F431</f>
        <v>1497.16</v>
      </c>
      <c r="G155" s="37">
        <f>Data!G431</f>
        <v>2500</v>
      </c>
      <c r="H155" s="41">
        <f>Data!H431</f>
        <v>2100</v>
      </c>
      <c r="I155" s="23">
        <f>Data!I431</f>
        <v>2951.83</v>
      </c>
      <c r="J155" s="23">
        <f>Data!J431</f>
        <v>2483.0300000000002</v>
      </c>
      <c r="K155" s="23">
        <f>Data!K431</f>
        <v>2317.12</v>
      </c>
    </row>
    <row r="156" spans="1:11" s="46" customFormat="1" x14ac:dyDescent="0.25">
      <c r="A156" s="46" t="str">
        <f>Data!A432</f>
        <v>102-53230-018</v>
      </c>
      <c r="B156" s="46" t="str">
        <f>Data!B432</f>
        <v>UTILITIES-GAS/ELECTR</v>
      </c>
      <c r="C156" s="23">
        <f>Data!C432</f>
        <v>90000</v>
      </c>
      <c r="D156" s="23">
        <f>Data!D432</f>
        <v>90000</v>
      </c>
      <c r="E156" s="23" t="str">
        <f>Data!E432</f>
        <v/>
      </c>
      <c r="F156" s="33">
        <f>Data!F432</f>
        <v>66621.19</v>
      </c>
      <c r="G156" s="37">
        <f>Data!G432</f>
        <v>90000</v>
      </c>
      <c r="H156" s="41">
        <f>Data!H432</f>
        <v>90000</v>
      </c>
      <c r="I156" s="23">
        <f>Data!I432</f>
        <v>96745.71</v>
      </c>
      <c r="J156" s="23">
        <f>Data!J432</f>
        <v>104100.22</v>
      </c>
      <c r="K156" s="23">
        <f>Data!K432</f>
        <v>110380.84</v>
      </c>
    </row>
    <row r="157" spans="1:11" s="46" customFormat="1" x14ac:dyDescent="0.25">
      <c r="A157" s="46" t="str">
        <f>Data!A433</f>
        <v>102-53300-018</v>
      </c>
      <c r="B157" s="46" t="str">
        <f>Data!B433</f>
        <v>SCHOOLS/CONVENTION/T</v>
      </c>
      <c r="C157" s="23">
        <f>Data!C433</f>
        <v>2200</v>
      </c>
      <c r="D157" s="23">
        <f>Data!D433</f>
        <v>2200</v>
      </c>
      <c r="E157" s="23" t="str">
        <f>Data!E433</f>
        <v/>
      </c>
      <c r="F157" s="33">
        <f>Data!F433</f>
        <v>248.61</v>
      </c>
      <c r="G157" s="37">
        <f>Data!G433</f>
        <v>2200</v>
      </c>
      <c r="H157" s="41">
        <f>Data!H433</f>
        <v>1000</v>
      </c>
      <c r="I157" s="23">
        <f>Data!I433</f>
        <v>734.75</v>
      </c>
      <c r="J157" s="23">
        <f>Data!J433</f>
        <v>111</v>
      </c>
      <c r="K157" s="23">
        <f>Data!K433</f>
        <v>1324.82</v>
      </c>
    </row>
    <row r="158" spans="1:11" s="46" customFormat="1" x14ac:dyDescent="0.25">
      <c r="A158" s="46" t="str">
        <f>Data!A434</f>
        <v>102-53310-018</v>
      </c>
      <c r="B158" s="46" t="str">
        <f>Data!B434</f>
        <v>FREIGHT</v>
      </c>
      <c r="C158" s="23">
        <f>Data!C434</f>
        <v>300</v>
      </c>
      <c r="D158" s="23">
        <f>Data!D434</f>
        <v>300</v>
      </c>
      <c r="E158" s="23" t="str">
        <f>Data!E434</f>
        <v/>
      </c>
      <c r="F158" s="33" t="str">
        <f>Data!F434</f>
        <v/>
      </c>
      <c r="G158" s="37">
        <f>Data!G434</f>
        <v>300</v>
      </c>
      <c r="H158" s="41">
        <f>Data!H434</f>
        <v>300</v>
      </c>
      <c r="I158" s="23">
        <f>Data!I434</f>
        <v>74</v>
      </c>
      <c r="J158" s="23" t="str">
        <f>Data!J434</f>
        <v/>
      </c>
      <c r="K158" s="23">
        <f>Data!K434</f>
        <v>15</v>
      </c>
    </row>
    <row r="159" spans="1:11" s="46" customFormat="1" x14ac:dyDescent="0.25">
      <c r="A159" s="46" t="str">
        <f>Data!A435</f>
        <v>102-53340-018</v>
      </c>
      <c r="B159" s="46" t="str">
        <f>Data!B435</f>
        <v>INSURANCE - LIABILIT</v>
      </c>
      <c r="C159" s="23">
        <f>Data!C435</f>
        <v>15450</v>
      </c>
      <c r="D159" s="23">
        <f>Data!D435</f>
        <v>16995</v>
      </c>
      <c r="E159" s="23" t="str">
        <f>Data!E435</f>
        <v/>
      </c>
      <c r="F159" s="33">
        <f>Data!F435</f>
        <v>15450</v>
      </c>
      <c r="G159" s="37">
        <f>Data!G435</f>
        <v>15450</v>
      </c>
      <c r="H159" s="41">
        <f>Data!H435</f>
        <v>15450</v>
      </c>
      <c r="I159" s="23">
        <f>Data!I435</f>
        <v>15450</v>
      </c>
      <c r="J159" s="23">
        <f>Data!J435</f>
        <v>15000</v>
      </c>
      <c r="K159" s="23" t="str">
        <f>Data!K435</f>
        <v/>
      </c>
    </row>
    <row r="160" spans="1:11" s="46" customFormat="1" x14ac:dyDescent="0.25">
      <c r="A160" s="46" t="str">
        <f>Data!A436</f>
        <v>102-53500-018</v>
      </c>
      <c r="B160" s="46" t="str">
        <f>Data!B436</f>
        <v>DUES &amp; SUBSCRIPTIONS</v>
      </c>
      <c r="C160" s="23">
        <f>Data!C436</f>
        <v>200</v>
      </c>
      <c r="D160" s="23">
        <f>Data!D436</f>
        <v>200</v>
      </c>
      <c r="E160" s="23" t="str">
        <f>Data!E436</f>
        <v/>
      </c>
      <c r="F160" s="33" t="str">
        <f>Data!F436</f>
        <v/>
      </c>
      <c r="G160" s="37">
        <f>Data!G436</f>
        <v>100</v>
      </c>
      <c r="H160" s="41">
        <f>Data!H436</f>
        <v>100</v>
      </c>
      <c r="I160" s="23" t="str">
        <f>Data!I436</f>
        <v/>
      </c>
      <c r="J160" s="23">
        <f>Data!J436</f>
        <v>7.1</v>
      </c>
      <c r="K160" s="23">
        <f>Data!K436</f>
        <v>60</v>
      </c>
    </row>
    <row r="161" spans="1:11" s="46" customFormat="1" x14ac:dyDescent="0.25">
      <c r="A161" s="46" t="str">
        <f>Data!A437</f>
        <v>102-53550-018</v>
      </c>
      <c r="B161" s="46" t="str">
        <f>Data!B437</f>
        <v>COMPUTER SOFTWARE &amp;</v>
      </c>
      <c r="C161" s="23">
        <f>Data!C437</f>
        <v>2675</v>
      </c>
      <c r="D161" s="23">
        <f>Data!D437</f>
        <v>2675</v>
      </c>
      <c r="E161" s="23" t="str">
        <f>Data!E437</f>
        <v/>
      </c>
      <c r="F161" s="33" t="str">
        <f>Data!F437</f>
        <v/>
      </c>
      <c r="G161" s="37">
        <f>Data!G437</f>
        <v>2675</v>
      </c>
      <c r="H161" s="41">
        <f>Data!H437</f>
        <v>2675</v>
      </c>
      <c r="I161" s="23" t="str">
        <f>Data!I437</f>
        <v/>
      </c>
      <c r="J161" s="23">
        <f>Data!J437</f>
        <v>2675</v>
      </c>
      <c r="K161" s="23">
        <f>Data!K437</f>
        <v>2675</v>
      </c>
    </row>
    <row r="162" spans="1:11" x14ac:dyDescent="0.25">
      <c r="A162" s="46" t="str">
        <f>Data!A438</f>
        <v>102-53609-018</v>
      </c>
      <c r="B162" s="46" t="str">
        <f>Data!B438</f>
        <v>STATE FEES</v>
      </c>
      <c r="C162" s="23">
        <f>Data!C438</f>
        <v>16100</v>
      </c>
      <c r="D162" s="23">
        <f>Data!D438</f>
        <v>16100</v>
      </c>
      <c r="E162" s="23" t="str">
        <f>Data!E438</f>
        <v/>
      </c>
      <c r="F162" s="33">
        <f>Data!F438</f>
        <v>13909.67</v>
      </c>
      <c r="G162" s="37">
        <f>Data!G438</f>
        <v>16100</v>
      </c>
      <c r="H162" s="41">
        <f>Data!H438</f>
        <v>16100</v>
      </c>
      <c r="I162" s="23">
        <f>Data!I438</f>
        <v>13939.67</v>
      </c>
      <c r="J162" s="23">
        <f>Data!J438</f>
        <v>15924.67</v>
      </c>
      <c r="K162" s="23">
        <f>Data!K438</f>
        <v>7.5</v>
      </c>
    </row>
    <row r="163" spans="1:11" s="46" customFormat="1" x14ac:dyDescent="0.25">
      <c r="A163" s="46" t="str">
        <f>Data!A439</f>
        <v>102-53617-018</v>
      </c>
      <c r="B163" s="46" t="str">
        <f>Data!B439</f>
        <v>SLUDGE REMOVAL</v>
      </c>
      <c r="C163" s="23">
        <f>Data!C439</f>
        <v>19200</v>
      </c>
      <c r="D163" s="23">
        <f>Data!D439</f>
        <v>19200</v>
      </c>
      <c r="E163" s="23" t="str">
        <f>Data!E439</f>
        <v/>
      </c>
      <c r="F163" s="33">
        <f>Data!F439</f>
        <v>11762.3</v>
      </c>
      <c r="G163" s="37">
        <f>Data!G439</f>
        <v>16000</v>
      </c>
      <c r="H163" s="41">
        <f>Data!H439</f>
        <v>16000</v>
      </c>
      <c r="I163" s="23">
        <f>Data!I439</f>
        <v>17807</v>
      </c>
      <c r="J163" s="23">
        <f>Data!J439</f>
        <v>14280.6</v>
      </c>
      <c r="K163" s="23">
        <f>Data!K439</f>
        <v>17802.400000000001</v>
      </c>
    </row>
    <row r="164" spans="1:11" x14ac:dyDescent="0.25">
      <c r="B164" s="31" t="s">
        <v>113</v>
      </c>
      <c r="C164" s="24">
        <f t="shared" ref="C164:K164" si="11">SUM(C150:C163)</f>
        <v>167859.79</v>
      </c>
      <c r="D164" s="24">
        <f t="shared" si="11"/>
        <v>169404.79</v>
      </c>
      <c r="E164" s="24">
        <f t="shared" si="11"/>
        <v>0</v>
      </c>
      <c r="F164" s="34">
        <f t="shared" si="11"/>
        <v>125255.65000000001</v>
      </c>
      <c r="G164" s="38">
        <f t="shared" si="11"/>
        <v>164559.79</v>
      </c>
      <c r="H164" s="42">
        <f t="shared" si="11"/>
        <v>162959.79</v>
      </c>
      <c r="I164" s="24">
        <f t="shared" si="11"/>
        <v>211067.88000000003</v>
      </c>
      <c r="J164" s="24">
        <f t="shared" si="11"/>
        <v>181600.32000000004</v>
      </c>
      <c r="K164" s="24">
        <f t="shared" si="11"/>
        <v>147573.68</v>
      </c>
    </row>
    <row r="166" spans="1:11" x14ac:dyDescent="0.25">
      <c r="A166" s="46" t="str">
        <f>Data!A440</f>
        <v>102-54050-018</v>
      </c>
      <c r="B166" s="46" t="str">
        <f>Data!B440</f>
        <v>BUILDING REPAIR</v>
      </c>
      <c r="C166" s="23" t="str">
        <f>Data!C440</f>
        <v/>
      </c>
      <c r="D166" s="23">
        <f>Data!D440</f>
        <v>5000</v>
      </c>
      <c r="E166" s="23" t="str">
        <f>Data!E440</f>
        <v/>
      </c>
      <c r="F166" s="33">
        <f>Data!F440</f>
        <v>1250</v>
      </c>
      <c r="G166" s="37" t="str">
        <f>Data!G440</f>
        <v/>
      </c>
      <c r="H166" s="41" t="str">
        <f>Data!H440</f>
        <v/>
      </c>
      <c r="I166" s="23" t="str">
        <f>Data!I440</f>
        <v/>
      </c>
      <c r="J166" s="23" t="str">
        <f>Data!J440</f>
        <v/>
      </c>
      <c r="K166" s="23" t="str">
        <f>Data!K440</f>
        <v/>
      </c>
    </row>
    <row r="167" spans="1:11" s="46" customFormat="1" x14ac:dyDescent="0.25">
      <c r="A167" s="46" t="str">
        <f>Data!A441</f>
        <v>102-54160-018</v>
      </c>
      <c r="B167" s="46" t="str">
        <f>Data!B441</f>
        <v>WASTEWATER PLANT REP</v>
      </c>
      <c r="C167" s="23">
        <f>Data!C441</f>
        <v>35000</v>
      </c>
      <c r="D167" s="23">
        <f>Data!D441</f>
        <v>30000</v>
      </c>
      <c r="E167" s="23" t="str">
        <f>Data!E441</f>
        <v/>
      </c>
      <c r="F167" s="33">
        <f>Data!F441</f>
        <v>36494.61</v>
      </c>
      <c r="G167" s="37">
        <f>Data!G441</f>
        <v>25000</v>
      </c>
      <c r="H167" s="41">
        <f>Data!H441</f>
        <v>35000</v>
      </c>
      <c r="I167" s="23">
        <f>Data!I441</f>
        <v>22803.13</v>
      </c>
      <c r="J167" s="23">
        <f>Data!J441</f>
        <v>13133.07</v>
      </c>
      <c r="K167" s="23">
        <f>Data!K441</f>
        <v>24583.49</v>
      </c>
    </row>
    <row r="168" spans="1:11" s="46" customFormat="1" x14ac:dyDescent="0.25">
      <c r="A168" s="46" t="str">
        <f>Data!A442</f>
        <v>102-55020-018</v>
      </c>
      <c r="B168" s="46" t="str">
        <f>Data!B442</f>
        <v>MACHINERY &amp; TOOL REP</v>
      </c>
      <c r="C168" s="23">
        <f>Data!C442</f>
        <v>1000</v>
      </c>
      <c r="D168" s="23">
        <f>Data!D442</f>
        <v>15000</v>
      </c>
      <c r="E168" s="23" t="str">
        <f>Data!E442</f>
        <v/>
      </c>
      <c r="F168" s="33">
        <f>Data!F442</f>
        <v>316.32</v>
      </c>
      <c r="G168" s="37">
        <f>Data!G442</f>
        <v>1000</v>
      </c>
      <c r="H168" s="41">
        <f>Data!H442</f>
        <v>1000</v>
      </c>
      <c r="I168" s="23">
        <f>Data!I442</f>
        <v>2569.11</v>
      </c>
      <c r="J168" s="23">
        <f>Data!J442</f>
        <v>556.20000000000005</v>
      </c>
      <c r="K168" s="23">
        <f>Data!K442</f>
        <v>523.65</v>
      </c>
    </row>
    <row r="169" spans="1:11" s="46" customFormat="1" x14ac:dyDescent="0.25">
      <c r="A169" s="46" t="str">
        <f>Data!A443</f>
        <v>102-55040-018</v>
      </c>
      <c r="B169" s="46" t="str">
        <f>Data!B443</f>
        <v>AUTO/TRUCK REPAIR</v>
      </c>
      <c r="C169" s="23">
        <f>Data!C443</f>
        <v>1000</v>
      </c>
      <c r="D169" s="23">
        <f>Data!D443</f>
        <v>500</v>
      </c>
      <c r="E169" s="23" t="str">
        <f>Data!E443</f>
        <v/>
      </c>
      <c r="F169" s="33" t="str">
        <f>Data!F443</f>
        <v/>
      </c>
      <c r="G169" s="37">
        <f>Data!G443</f>
        <v>1000</v>
      </c>
      <c r="H169" s="41">
        <f>Data!H443</f>
        <v>1000</v>
      </c>
      <c r="I169" s="23">
        <f>Data!I443</f>
        <v>631.26</v>
      </c>
      <c r="J169" s="23">
        <f>Data!J443</f>
        <v>124.55</v>
      </c>
      <c r="K169" s="23">
        <f>Data!K443</f>
        <v>662</v>
      </c>
    </row>
    <row r="170" spans="1:11" s="46" customFormat="1" x14ac:dyDescent="0.25">
      <c r="A170" s="46" t="str">
        <f>Data!A444</f>
        <v>102-55100-018</v>
      </c>
      <c r="B170" s="46" t="str">
        <f>Data!B444</f>
        <v>HEATING &amp; COOLING RE</v>
      </c>
      <c r="C170" s="23">
        <f>Data!C444</f>
        <v>1000</v>
      </c>
      <c r="D170" s="23">
        <f>Data!D444</f>
        <v>1000</v>
      </c>
      <c r="E170" s="23" t="str">
        <f>Data!E444</f>
        <v/>
      </c>
      <c r="F170" s="33">
        <f>Data!F444</f>
        <v>165</v>
      </c>
      <c r="G170" s="37">
        <f>Data!G444</f>
        <v>1000</v>
      </c>
      <c r="H170" s="41">
        <f>Data!H444</f>
        <v>1000</v>
      </c>
      <c r="I170" s="23">
        <f>Data!I444</f>
        <v>330</v>
      </c>
      <c r="J170" s="23">
        <f>Data!J444</f>
        <v>330</v>
      </c>
      <c r="K170" s="23">
        <f>Data!K444</f>
        <v>330</v>
      </c>
    </row>
    <row r="171" spans="1:11" s="46" customFormat="1" x14ac:dyDescent="0.25">
      <c r="A171" s="46" t="str">
        <f>Data!A445</f>
        <v>102-55150-018-MNSPR</v>
      </c>
      <c r="B171" s="46" t="str">
        <f>Data!B445</f>
        <v>SERVICE LINES REPAIR</v>
      </c>
      <c r="C171" s="23" t="str">
        <f>Data!C445</f>
        <v/>
      </c>
      <c r="D171" s="23" t="str">
        <f>Data!D445</f>
        <v/>
      </c>
      <c r="E171" s="23" t="str">
        <f>Data!E445</f>
        <v/>
      </c>
      <c r="F171" s="33" t="str">
        <f>Data!F445</f>
        <v/>
      </c>
      <c r="G171" s="37" t="str">
        <f>Data!G445</f>
        <v/>
      </c>
      <c r="H171" s="41" t="str">
        <f>Data!H445</f>
        <v/>
      </c>
      <c r="I171" s="23" t="str">
        <f>Data!I445</f>
        <v/>
      </c>
      <c r="J171" s="23">
        <f>Data!J445</f>
        <v>12525</v>
      </c>
      <c r="K171" s="23" t="str">
        <f>Data!K445</f>
        <v/>
      </c>
    </row>
    <row r="172" spans="1:11" s="46" customFormat="1" x14ac:dyDescent="0.25">
      <c r="A172" s="46" t="str">
        <f>Data!A446</f>
        <v>102-55300-018</v>
      </c>
      <c r="B172" s="46" t="str">
        <f>Data!B446</f>
        <v>MINOR TOOLS &amp; EQUIPM</v>
      </c>
      <c r="C172" s="23">
        <f>Data!C446</f>
        <v>2700</v>
      </c>
      <c r="D172" s="23">
        <f>Data!D446</f>
        <v>2700</v>
      </c>
      <c r="E172" s="23" t="str">
        <f>Data!E446</f>
        <v/>
      </c>
      <c r="F172" s="33">
        <f>Data!F446</f>
        <v>488.68</v>
      </c>
      <c r="G172" s="37">
        <f>Data!G446</f>
        <v>2700</v>
      </c>
      <c r="H172" s="41">
        <f>Data!H446</f>
        <v>2700</v>
      </c>
      <c r="I172" s="23">
        <f>Data!I446</f>
        <v>2225.7399999999998</v>
      </c>
      <c r="J172" s="23">
        <f>Data!J446</f>
        <v>1869.03</v>
      </c>
      <c r="K172" s="23">
        <f>Data!K446</f>
        <v>1934.52</v>
      </c>
    </row>
    <row r="173" spans="1:11" x14ac:dyDescent="0.25">
      <c r="A173" s="46" t="str">
        <f>Data!A447</f>
        <v>102-55400-018</v>
      </c>
      <c r="B173" s="46" t="str">
        <f>Data!B447</f>
        <v>CONTINGENCY</v>
      </c>
      <c r="C173" s="23">
        <f>Data!C447</f>
        <v>11062.66</v>
      </c>
      <c r="D173" s="23">
        <f>Data!D447</f>
        <v>54866.66</v>
      </c>
      <c r="E173" s="23" t="str">
        <f>Data!E447</f>
        <v/>
      </c>
      <c r="F173" s="33" t="str">
        <f>Data!F447</f>
        <v/>
      </c>
      <c r="G173" s="37">
        <f>Data!G447</f>
        <v>11062.66</v>
      </c>
      <c r="H173" s="41">
        <f>Data!H447</f>
        <v>11062.66</v>
      </c>
      <c r="I173" s="23">
        <f>Data!I447</f>
        <v>4500</v>
      </c>
      <c r="J173" s="23" t="str">
        <f>Data!J447</f>
        <v/>
      </c>
      <c r="K173" s="23" t="str">
        <f>Data!K447</f>
        <v/>
      </c>
    </row>
    <row r="174" spans="1:11" s="46" customFormat="1" x14ac:dyDescent="0.25">
      <c r="B174" s="22" t="s">
        <v>1001</v>
      </c>
      <c r="C174" s="24">
        <f t="shared" ref="C174:K174" si="12">SUM(C166:C173)</f>
        <v>51762.66</v>
      </c>
      <c r="D174" s="24">
        <f t="shared" si="12"/>
        <v>109066.66</v>
      </c>
      <c r="E174" s="24">
        <f t="shared" si="12"/>
        <v>0</v>
      </c>
      <c r="F174" s="34">
        <f t="shared" si="12"/>
        <v>38714.61</v>
      </c>
      <c r="G174" s="38">
        <f t="shared" si="12"/>
        <v>41762.660000000003</v>
      </c>
      <c r="H174" s="42">
        <f t="shared" si="12"/>
        <v>51762.66</v>
      </c>
      <c r="I174" s="24">
        <f t="shared" si="12"/>
        <v>33059.24</v>
      </c>
      <c r="J174" s="24">
        <f t="shared" si="12"/>
        <v>28537.85</v>
      </c>
      <c r="K174" s="24">
        <f t="shared" si="12"/>
        <v>28033.660000000003</v>
      </c>
    </row>
    <row r="175" spans="1:11" s="46" customFormat="1" x14ac:dyDescent="0.25">
      <c r="C175" s="23"/>
      <c r="D175" s="23"/>
      <c r="E175" s="23"/>
      <c r="F175" s="33"/>
      <c r="G175" s="37"/>
      <c r="H175" s="41"/>
      <c r="I175" s="23"/>
      <c r="J175" s="23"/>
      <c r="K175" s="23"/>
    </row>
    <row r="176" spans="1:11" x14ac:dyDescent="0.25">
      <c r="A176" s="46" t="str">
        <f>Data!A448</f>
        <v>102-56550-018</v>
      </c>
      <c r="B176" s="46" t="str">
        <f>Data!B448</f>
        <v>COMPUTER EQUIPMENT</v>
      </c>
      <c r="C176" s="23" t="str">
        <f>Data!C448</f>
        <v/>
      </c>
      <c r="D176" s="23" t="str">
        <f>Data!D448</f>
        <v/>
      </c>
      <c r="E176" s="23" t="str">
        <f>Data!E448</f>
        <v/>
      </c>
      <c r="F176" s="33">
        <f>Data!F448</f>
        <v>1015.74</v>
      </c>
      <c r="G176" s="37" t="str">
        <f>Data!G448</f>
        <v/>
      </c>
      <c r="H176" s="41" t="str">
        <f>Data!H448</f>
        <v/>
      </c>
      <c r="I176" s="23" t="str">
        <f>Data!I448</f>
        <v/>
      </c>
      <c r="J176" s="23" t="str">
        <f>Data!J448</f>
        <v/>
      </c>
      <c r="K176" s="23" t="str">
        <f>Data!K448</f>
        <v/>
      </c>
    </row>
    <row r="177" spans="1:11" s="22" customFormat="1" x14ac:dyDescent="0.25">
      <c r="B177" s="22" t="s">
        <v>108</v>
      </c>
      <c r="C177" s="24">
        <f>SUM(C176)</f>
        <v>0</v>
      </c>
      <c r="D177" s="24">
        <f t="shared" ref="D177:K177" si="13">SUM(D176)</f>
        <v>0</v>
      </c>
      <c r="E177" s="24">
        <f t="shared" si="13"/>
        <v>0</v>
      </c>
      <c r="F177" s="34">
        <f t="shared" si="13"/>
        <v>1015.74</v>
      </c>
      <c r="G177" s="38">
        <f t="shared" si="13"/>
        <v>0</v>
      </c>
      <c r="H177" s="42">
        <f t="shared" si="13"/>
        <v>0</v>
      </c>
      <c r="I177" s="24">
        <f t="shared" si="13"/>
        <v>0</v>
      </c>
      <c r="J177" s="24">
        <f t="shared" si="13"/>
        <v>0</v>
      </c>
      <c r="K177" s="24">
        <f t="shared" si="13"/>
        <v>0</v>
      </c>
    </row>
    <row r="179" spans="1:11" s="22" customFormat="1" x14ac:dyDescent="0.25">
      <c r="B179" s="22" t="s">
        <v>138</v>
      </c>
      <c r="C179" s="24">
        <f t="shared" ref="C179:K179" si="14">C137+C148+C164+C174+C177</f>
        <v>477100.45000000007</v>
      </c>
      <c r="D179" s="24">
        <f t="shared" si="14"/>
        <v>494374.45000000007</v>
      </c>
      <c r="E179" s="24">
        <f t="shared" si="14"/>
        <v>0</v>
      </c>
      <c r="F179" s="34">
        <f t="shared" si="14"/>
        <v>316984.52</v>
      </c>
      <c r="G179" s="38">
        <f t="shared" si="14"/>
        <v>500950.45000000007</v>
      </c>
      <c r="H179" s="42">
        <f t="shared" si="14"/>
        <v>462190.45000000007</v>
      </c>
      <c r="I179" s="24">
        <f t="shared" si="14"/>
        <v>447511.3600000001</v>
      </c>
      <c r="J179" s="24">
        <f t="shared" si="14"/>
        <v>403316.07</v>
      </c>
      <c r="K179" s="24">
        <f t="shared" si="14"/>
        <v>408964.82999999996</v>
      </c>
    </row>
    <row r="180" spans="1:11" s="22" customFormat="1" x14ac:dyDescent="0.25">
      <c r="C180" s="24"/>
      <c r="D180" s="24"/>
      <c r="E180" s="24"/>
      <c r="F180" s="34"/>
      <c r="G180" s="38"/>
      <c r="H180" s="42"/>
      <c r="I180" s="24"/>
      <c r="J180" s="24"/>
      <c r="K180" s="24"/>
    </row>
    <row r="181" spans="1:11" s="22" customFormat="1" x14ac:dyDescent="0.25">
      <c r="B181" s="22" t="s">
        <v>124</v>
      </c>
      <c r="C181" s="24"/>
      <c r="D181" s="24"/>
      <c r="E181" s="24"/>
      <c r="F181" s="34"/>
      <c r="G181" s="38"/>
      <c r="H181" s="42"/>
      <c r="I181" s="24"/>
      <c r="J181" s="24"/>
      <c r="K181" s="24"/>
    </row>
    <row r="183" spans="1:11" x14ac:dyDescent="0.25">
      <c r="A183" s="46" t="str">
        <f>Data!A449</f>
        <v>102-58400-900</v>
      </c>
      <c r="B183" s="46" t="str">
        <f>Data!B449</f>
        <v>TRANSFER OUT OTHER F</v>
      </c>
      <c r="C183" s="23" t="str">
        <f>Data!C449</f>
        <v/>
      </c>
      <c r="D183" s="23" t="str">
        <f>Data!D449</f>
        <v/>
      </c>
      <c r="E183" s="23" t="str">
        <f>Data!E449</f>
        <v/>
      </c>
      <c r="F183" s="33" t="str">
        <f>Data!F449</f>
        <v/>
      </c>
      <c r="G183" s="37" t="str">
        <f>Data!G449</f>
        <v/>
      </c>
      <c r="H183" s="41" t="str">
        <f>Data!H449</f>
        <v/>
      </c>
      <c r="I183" s="23" t="str">
        <f>Data!I449</f>
        <v/>
      </c>
      <c r="J183" s="23">
        <f>Data!J449</f>
        <v>12987.01</v>
      </c>
      <c r="K183" s="23" t="str">
        <f>Data!K449</f>
        <v/>
      </c>
    </row>
    <row r="184" spans="1:11" s="46" customFormat="1" x14ac:dyDescent="0.25">
      <c r="A184" s="46" t="str">
        <f>Data!A450</f>
        <v>102-58500-900</v>
      </c>
      <c r="B184" s="46" t="str">
        <f>Data!B450</f>
        <v>TRANSFER OUT - I&amp;S</v>
      </c>
      <c r="C184" s="23">
        <f>Data!C450</f>
        <v>205823.55</v>
      </c>
      <c r="D184" s="23">
        <f>Data!D450</f>
        <v>205823.55</v>
      </c>
      <c r="E184" s="23" t="str">
        <f>Data!E450</f>
        <v/>
      </c>
      <c r="F184" s="33">
        <f>Data!F450</f>
        <v>102912</v>
      </c>
      <c r="G184" s="37">
        <f>Data!G450</f>
        <v>205823.55</v>
      </c>
      <c r="H184" s="41">
        <f>Data!H450</f>
        <v>205823.55</v>
      </c>
      <c r="I184" s="23">
        <f>Data!I450</f>
        <v>212780.24</v>
      </c>
      <c r="J184" s="23" t="str">
        <f>Data!J450</f>
        <v/>
      </c>
      <c r="K184" s="23">
        <f>Data!K450</f>
        <v>219156</v>
      </c>
    </row>
    <row r="185" spans="1:11" s="46" customFormat="1" x14ac:dyDescent="0.25">
      <c r="A185" s="46" t="str">
        <f>Data!A451</f>
        <v>102-58595-900</v>
      </c>
      <c r="B185" s="46" t="str">
        <f>Data!B451</f>
        <v>TRANSFER OUT - 2009</v>
      </c>
      <c r="C185" s="23" t="str">
        <f>Data!C451</f>
        <v/>
      </c>
      <c r="D185" s="23" t="str">
        <f>Data!D451</f>
        <v/>
      </c>
      <c r="E185" s="23" t="str">
        <f>Data!E451</f>
        <v/>
      </c>
      <c r="F185" s="33" t="str">
        <f>Data!F451</f>
        <v/>
      </c>
      <c r="G185" s="37" t="str">
        <f>Data!G451</f>
        <v/>
      </c>
      <c r="H185" s="41" t="str">
        <f>Data!H451</f>
        <v/>
      </c>
      <c r="I185" s="23" t="str">
        <f>Data!I451</f>
        <v/>
      </c>
      <c r="J185" s="23">
        <f>Data!J451</f>
        <v>235750</v>
      </c>
      <c r="K185" s="23">
        <f>Data!K451</f>
        <v>243774.24</v>
      </c>
    </row>
    <row r="186" spans="1:11" s="46" customFormat="1" x14ac:dyDescent="0.25">
      <c r="A186" s="46" t="str">
        <f>Data!A452</f>
        <v>102-58610-900</v>
      </c>
      <c r="B186" s="46" t="str">
        <f>Data!B452</f>
        <v>TRANSFER OUT - 2014</v>
      </c>
      <c r="C186" s="23">
        <f>Data!C452</f>
        <v>105900</v>
      </c>
      <c r="D186" s="23">
        <f>Data!D452</f>
        <v>105900</v>
      </c>
      <c r="E186" s="23" t="str">
        <f>Data!E452</f>
        <v/>
      </c>
      <c r="F186" s="33">
        <f>Data!F452</f>
        <v>52950</v>
      </c>
      <c r="G186" s="37">
        <f>Data!G452</f>
        <v>105900</v>
      </c>
      <c r="H186" s="41">
        <f>Data!H452</f>
        <v>105900</v>
      </c>
      <c r="I186" s="23">
        <f>Data!I452</f>
        <v>107900</v>
      </c>
      <c r="J186" s="23">
        <f>Data!J452</f>
        <v>115000</v>
      </c>
      <c r="K186" s="23">
        <f>Data!K452</f>
        <v>463100.04</v>
      </c>
    </row>
    <row r="187" spans="1:11" s="46" customFormat="1" x14ac:dyDescent="0.25">
      <c r="A187" s="46" t="str">
        <f>Data!A453</f>
        <v>102-58650-900</v>
      </c>
      <c r="B187" s="46" t="str">
        <f>Data!B453</f>
        <v>TRANSFER OUT - 2014</v>
      </c>
      <c r="C187" s="23">
        <f>Data!C453</f>
        <v>378190</v>
      </c>
      <c r="D187" s="23">
        <f>Data!D453</f>
        <v>378190</v>
      </c>
      <c r="E187" s="23" t="str">
        <f>Data!E453</f>
        <v/>
      </c>
      <c r="F187" s="33">
        <f>Data!F453</f>
        <v>189095</v>
      </c>
      <c r="G187" s="37">
        <f>Data!G453</f>
        <v>378190</v>
      </c>
      <c r="H187" s="41">
        <f>Data!H453</f>
        <v>378190</v>
      </c>
      <c r="I187" s="23">
        <f>Data!I453</f>
        <v>369640</v>
      </c>
      <c r="J187" s="23">
        <f>Data!J453</f>
        <v>360200</v>
      </c>
      <c r="K187" s="23" t="str">
        <f>Data!K453</f>
        <v/>
      </c>
    </row>
    <row r="188" spans="1:11" x14ac:dyDescent="0.25">
      <c r="A188" s="46" t="str">
        <f>Data!A454</f>
        <v>102-58700-900</v>
      </c>
      <c r="B188" s="46" t="str">
        <f>Data!B454</f>
        <v>TRANSFER OUT - 2017</v>
      </c>
      <c r="C188" s="23">
        <f>Data!C454</f>
        <v>216750</v>
      </c>
      <c r="D188" s="23">
        <f>Data!D454</f>
        <v>216750</v>
      </c>
      <c r="E188" s="23" t="str">
        <f>Data!E454</f>
        <v/>
      </c>
      <c r="F188" s="33">
        <f>Data!F454</f>
        <v>101275</v>
      </c>
      <c r="G188" s="37">
        <f>Data!G454</f>
        <v>216750</v>
      </c>
      <c r="H188" s="41">
        <f>Data!H454</f>
        <v>216750</v>
      </c>
      <c r="I188" s="23">
        <f>Data!I454</f>
        <v>219150</v>
      </c>
      <c r="J188" s="23">
        <f>Data!J454</f>
        <v>217166</v>
      </c>
      <c r="K188" s="23" t="str">
        <f>Data!K454</f>
        <v/>
      </c>
    </row>
    <row r="189" spans="1:11" x14ac:dyDescent="0.25">
      <c r="B189" s="22" t="s">
        <v>139</v>
      </c>
      <c r="C189" s="24">
        <f t="shared" ref="C189:K189" si="15">SUM(C183:C188)</f>
        <v>906663.55</v>
      </c>
      <c r="D189" s="24">
        <f t="shared" si="15"/>
        <v>906663.55</v>
      </c>
      <c r="E189" s="24">
        <f t="shared" si="15"/>
        <v>0</v>
      </c>
      <c r="F189" s="34">
        <f t="shared" si="15"/>
        <v>446232</v>
      </c>
      <c r="G189" s="38">
        <f t="shared" si="15"/>
        <v>906663.55</v>
      </c>
      <c r="H189" s="42">
        <f t="shared" si="15"/>
        <v>906663.55</v>
      </c>
      <c r="I189" s="24">
        <f t="shared" si="15"/>
        <v>909470.24</v>
      </c>
      <c r="J189" s="24">
        <f t="shared" si="15"/>
        <v>941103.01</v>
      </c>
      <c r="K189" s="24">
        <f t="shared" si="15"/>
        <v>926030.28</v>
      </c>
    </row>
    <row r="191" spans="1:11" x14ac:dyDescent="0.25">
      <c r="B191" s="22" t="s">
        <v>140</v>
      </c>
      <c r="C191" s="24">
        <f>C189</f>
        <v>906663.55</v>
      </c>
      <c r="D191" s="24">
        <f t="shared" ref="D191:J191" si="16">D189</f>
        <v>906663.55</v>
      </c>
      <c r="E191" s="24">
        <f t="shared" si="16"/>
        <v>0</v>
      </c>
      <c r="F191" s="34">
        <f t="shared" si="16"/>
        <v>446232</v>
      </c>
      <c r="G191" s="38">
        <f t="shared" si="16"/>
        <v>906663.55</v>
      </c>
      <c r="H191" s="42">
        <f t="shared" si="16"/>
        <v>906663.55</v>
      </c>
      <c r="I191" s="24">
        <f t="shared" si="16"/>
        <v>909470.24</v>
      </c>
      <c r="J191" s="24">
        <f t="shared" si="16"/>
        <v>941103.01</v>
      </c>
      <c r="K191" s="24">
        <f t="shared" ref="K191" si="17">K189</f>
        <v>926030.28</v>
      </c>
    </row>
    <row r="193" spans="1:13" x14ac:dyDescent="0.25">
      <c r="B193" s="22" t="s">
        <v>141</v>
      </c>
    </row>
    <row r="195" spans="1:13" x14ac:dyDescent="0.25">
      <c r="A195" t="s">
        <v>126</v>
      </c>
    </row>
    <row r="196" spans="1:13" x14ac:dyDescent="0.25">
      <c r="B196" t="str">
        <f t="shared" ref="B196:K196" si="18">B10</f>
        <v>REVENUE - SEWER</v>
      </c>
      <c r="C196" s="23">
        <f t="shared" si="18"/>
        <v>-901715</v>
      </c>
      <c r="D196" s="23">
        <f t="shared" si="18"/>
        <v>-919610</v>
      </c>
      <c r="E196" s="23">
        <f t="shared" si="18"/>
        <v>0</v>
      </c>
      <c r="F196" s="33">
        <f t="shared" si="18"/>
        <v>-613932.25</v>
      </c>
      <c r="G196" s="37">
        <f t="shared" si="18"/>
        <v>-901715</v>
      </c>
      <c r="H196" s="41">
        <f t="shared" si="18"/>
        <v>-901715</v>
      </c>
      <c r="I196" s="23">
        <f t="shared" si="18"/>
        <v>-906363.91</v>
      </c>
      <c r="J196" s="23">
        <f t="shared" si="18"/>
        <v>-882150.39</v>
      </c>
      <c r="K196" s="23">
        <f t="shared" si="18"/>
        <v>-833198.4</v>
      </c>
    </row>
    <row r="197" spans="1:13" x14ac:dyDescent="0.25">
      <c r="B197" t="str">
        <f t="shared" ref="B197:K197" si="19">B21</f>
        <v>REVENUE - WATER</v>
      </c>
      <c r="C197" s="23">
        <f t="shared" si="19"/>
        <v>-1882310</v>
      </c>
      <c r="D197" s="23">
        <f t="shared" si="19"/>
        <v>-1901376</v>
      </c>
      <c r="E197" s="23">
        <f t="shared" si="19"/>
        <v>0</v>
      </c>
      <c r="F197" s="33">
        <f t="shared" si="19"/>
        <v>-1212819.1000000001</v>
      </c>
      <c r="G197" s="37">
        <f t="shared" si="19"/>
        <v>-1874810</v>
      </c>
      <c r="H197" s="41">
        <f t="shared" si="19"/>
        <v>-1874810</v>
      </c>
      <c r="I197" s="23">
        <f t="shared" si="19"/>
        <v>-1796969.4800000002</v>
      </c>
      <c r="J197" s="23">
        <f t="shared" si="19"/>
        <v>-1740496.0499999998</v>
      </c>
      <c r="K197" s="23">
        <f t="shared" si="19"/>
        <v>-2365302.4899999998</v>
      </c>
    </row>
    <row r="198" spans="1:13" ht="15.75" thickBot="1" x14ac:dyDescent="0.3">
      <c r="B198" s="29" t="s">
        <v>142</v>
      </c>
      <c r="C198" s="30">
        <f>SUM(C196:C197)</f>
        <v>-2784025</v>
      </c>
      <c r="D198" s="30">
        <f t="shared" ref="D198:K198" si="20">SUM(D196:D197)</f>
        <v>-2820986</v>
      </c>
      <c r="E198" s="30">
        <f t="shared" si="20"/>
        <v>0</v>
      </c>
      <c r="F198" s="35">
        <f t="shared" si="20"/>
        <v>-1826751.35</v>
      </c>
      <c r="G198" s="40">
        <f t="shared" si="20"/>
        <v>-2776525</v>
      </c>
      <c r="H198" s="43">
        <f t="shared" si="20"/>
        <v>-2776525</v>
      </c>
      <c r="I198" s="30">
        <f t="shared" si="20"/>
        <v>-2703333.39</v>
      </c>
      <c r="J198" s="30">
        <f t="shared" si="20"/>
        <v>-2622646.44</v>
      </c>
      <c r="K198" s="30">
        <f t="shared" si="20"/>
        <v>-3198500.8899999997</v>
      </c>
      <c r="L198" s="23"/>
      <c r="M198" s="49"/>
    </row>
    <row r="199" spans="1:13" ht="15.75" thickTop="1" x14ac:dyDescent="0.25"/>
    <row r="200" spans="1:13" x14ac:dyDescent="0.25">
      <c r="A200" t="s">
        <v>143</v>
      </c>
    </row>
    <row r="201" spans="1:13" x14ac:dyDescent="0.25">
      <c r="B201" t="str">
        <f t="shared" ref="B201:K201" si="21">B120</f>
        <v>*Total Water Department</v>
      </c>
      <c r="C201" s="23">
        <f t="shared" si="21"/>
        <v>1440536</v>
      </c>
      <c r="D201" s="23">
        <f t="shared" si="21"/>
        <v>1419948</v>
      </c>
      <c r="E201" s="23">
        <f t="shared" si="21"/>
        <v>0</v>
      </c>
      <c r="F201" s="33">
        <f t="shared" si="21"/>
        <v>705227.24000000011</v>
      </c>
      <c r="G201" s="37">
        <f t="shared" si="21"/>
        <v>1420771.54</v>
      </c>
      <c r="H201" s="41">
        <f t="shared" si="21"/>
        <v>1336677</v>
      </c>
      <c r="I201" s="23">
        <f t="shared" si="21"/>
        <v>1217256.72</v>
      </c>
      <c r="J201" s="23">
        <f t="shared" si="21"/>
        <v>1535596.79</v>
      </c>
      <c r="K201" s="23">
        <f t="shared" si="21"/>
        <v>1443980.9100000001</v>
      </c>
    </row>
    <row r="202" spans="1:13" x14ac:dyDescent="0.25">
      <c r="B202" t="str">
        <f t="shared" ref="B202:K202" si="22">B179</f>
        <v>*Total Wastewater</v>
      </c>
      <c r="C202" s="23">
        <f t="shared" si="22"/>
        <v>477100.45000000007</v>
      </c>
      <c r="D202" s="23">
        <f t="shared" si="22"/>
        <v>494374.45000000007</v>
      </c>
      <c r="E202" s="23">
        <f t="shared" si="22"/>
        <v>0</v>
      </c>
      <c r="F202" s="33">
        <f t="shared" si="22"/>
        <v>316984.52</v>
      </c>
      <c r="G202" s="37">
        <f t="shared" si="22"/>
        <v>500950.45000000007</v>
      </c>
      <c r="H202" s="41">
        <f t="shared" si="22"/>
        <v>462190.45000000007</v>
      </c>
      <c r="I202" s="23">
        <f t="shared" si="22"/>
        <v>447511.3600000001</v>
      </c>
      <c r="J202" s="23">
        <f t="shared" si="22"/>
        <v>403316.07</v>
      </c>
      <c r="K202" s="23">
        <f t="shared" si="22"/>
        <v>408964.82999999996</v>
      </c>
    </row>
    <row r="203" spans="1:13" x14ac:dyDescent="0.25">
      <c r="B203" t="str">
        <f>B191</f>
        <v>*Total Transfers</v>
      </c>
      <c r="C203" s="23">
        <f t="shared" ref="C203" si="23">C191</f>
        <v>906663.55</v>
      </c>
      <c r="D203" s="23">
        <f t="shared" ref="D203:K203" si="24">D191</f>
        <v>906663.55</v>
      </c>
      <c r="E203" s="23">
        <f t="shared" si="24"/>
        <v>0</v>
      </c>
      <c r="F203" s="33">
        <f t="shared" si="24"/>
        <v>446232</v>
      </c>
      <c r="G203" s="37">
        <f t="shared" si="24"/>
        <v>906663.55</v>
      </c>
      <c r="H203" s="41">
        <f t="shared" si="24"/>
        <v>906663.55</v>
      </c>
      <c r="I203" s="23">
        <f t="shared" si="24"/>
        <v>909470.24</v>
      </c>
      <c r="J203" s="23">
        <f t="shared" si="24"/>
        <v>941103.01</v>
      </c>
      <c r="K203" s="23">
        <f t="shared" si="24"/>
        <v>926030.28</v>
      </c>
    </row>
    <row r="204" spans="1:13" ht="15.75" thickBot="1" x14ac:dyDescent="0.3">
      <c r="B204" s="29" t="s">
        <v>144</v>
      </c>
      <c r="C204" s="30">
        <f>SUM(C201:C203)</f>
        <v>2824300</v>
      </c>
      <c r="D204" s="30">
        <f t="shared" ref="D204:K204" si="25">SUM(D201:D203)</f>
        <v>2820986</v>
      </c>
      <c r="E204" s="30">
        <f t="shared" si="25"/>
        <v>0</v>
      </c>
      <c r="F204" s="35">
        <f t="shared" si="25"/>
        <v>1468443.7600000002</v>
      </c>
      <c r="G204" s="40">
        <f t="shared" si="25"/>
        <v>2828385.54</v>
      </c>
      <c r="H204" s="43">
        <f t="shared" si="25"/>
        <v>2705531</v>
      </c>
      <c r="I204" s="30">
        <f t="shared" si="25"/>
        <v>2574238.3200000003</v>
      </c>
      <c r="J204" s="30">
        <f t="shared" si="25"/>
        <v>2880015.87</v>
      </c>
      <c r="K204" s="30">
        <f t="shared" si="25"/>
        <v>2778976.0200000005</v>
      </c>
    </row>
    <row r="205" spans="1:13" ht="15.75" thickTop="1" x14ac:dyDescent="0.25"/>
    <row r="206" spans="1:13" x14ac:dyDescent="0.25">
      <c r="B206" s="22" t="s">
        <v>129</v>
      </c>
      <c r="C206" s="24">
        <f>C198+C204</f>
        <v>40275</v>
      </c>
      <c r="D206" s="24">
        <f t="shared" ref="D206:K206" si="26">D198+D204</f>
        <v>0</v>
      </c>
      <c r="E206" s="24">
        <f t="shared" si="26"/>
        <v>0</v>
      </c>
      <c r="F206" s="34">
        <f t="shared" si="26"/>
        <v>-358307.58999999985</v>
      </c>
      <c r="G206" s="38">
        <f t="shared" si="26"/>
        <v>51860.540000000037</v>
      </c>
      <c r="H206" s="42">
        <f t="shared" si="26"/>
        <v>-70994</v>
      </c>
      <c r="I206" s="24">
        <f t="shared" si="26"/>
        <v>-129095.06999999983</v>
      </c>
      <c r="J206" s="24">
        <f t="shared" si="26"/>
        <v>257369.43000000017</v>
      </c>
      <c r="K206" s="24">
        <f t="shared" si="26"/>
        <v>-419524.86999999918</v>
      </c>
    </row>
  </sheetData>
  <conditionalFormatting sqref="C206:K206">
    <cfRule type="cellIs" dxfId="9" priority="1" stopIfTrue="1" operator="greaterThan">
      <formula>0</formula>
    </cfRule>
    <cfRule type="cellIs" dxfId="8" priority="2" stopIfTrue="1" operator="lessThan">
      <formula>0</formula>
    </cfRule>
  </conditionalFormatting>
  <printOptions gridLines="1"/>
  <pageMargins left="0.25" right="0.25" top="0.75" bottom="0.75" header="0.3" footer="0.3"/>
  <pageSetup scale="69" fitToHeight="0" orientation="landscape" r:id="rId1"/>
  <headerFooter>
    <oddHeader>&amp;CBUDGET
FY 2022-2023&amp;RWater Utility Fund</oddHeader>
    <oddFooter>&amp;C&amp;P&amp;R&amp;D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1"/>
  <sheetViews>
    <sheetView topLeftCell="A49" zoomScaleNormal="100" zoomScaleSheetLayoutView="100" workbookViewId="0">
      <selection activeCell="C62" sqref="C62"/>
    </sheetView>
  </sheetViews>
  <sheetFormatPr defaultRowHeight="15" customHeight="1" x14ac:dyDescent="0.25"/>
  <cols>
    <col min="1" max="1" width="20.42578125" bestFit="1" customWidth="1"/>
    <col min="2" max="2" width="39.85546875" bestFit="1" customWidth="1"/>
    <col min="3" max="4" width="15.7109375" style="23" customWidth="1"/>
    <col min="5" max="5" width="13.42578125" style="23" customWidth="1"/>
    <col min="6" max="6" width="15.7109375" style="33" customWidth="1"/>
    <col min="7" max="7" width="15.7109375" style="37" customWidth="1"/>
    <col min="8" max="8" width="15.7109375" style="41" customWidth="1"/>
    <col min="9" max="11" width="15.7109375" style="23" customWidth="1"/>
  </cols>
  <sheetData>
    <row r="1" spans="1:11" s="7" customFormat="1" ht="15" customHeight="1" x14ac:dyDescent="0.25">
      <c r="A1" s="1" t="s">
        <v>0</v>
      </c>
      <c r="B1" s="1" t="s">
        <v>1</v>
      </c>
      <c r="C1" s="2" t="s">
        <v>2</v>
      </c>
      <c r="D1" s="2" t="s">
        <v>3</v>
      </c>
      <c r="E1" s="3" t="s">
        <v>984</v>
      </c>
      <c r="F1" s="4" t="s">
        <v>4</v>
      </c>
      <c r="G1" s="5" t="s">
        <v>4</v>
      </c>
      <c r="H1" s="6" t="s">
        <v>5</v>
      </c>
      <c r="I1" s="2" t="s">
        <v>6</v>
      </c>
      <c r="J1" s="2" t="s">
        <v>6</v>
      </c>
      <c r="K1" s="2" t="s">
        <v>6</v>
      </c>
    </row>
    <row r="2" spans="1:11" s="7" customFormat="1" ht="15" customHeight="1" x14ac:dyDescent="0.25">
      <c r="A2" s="8"/>
      <c r="B2" s="9" t="s">
        <v>7</v>
      </c>
      <c r="C2" s="10" t="s">
        <v>8</v>
      </c>
      <c r="D2" s="10" t="s">
        <v>182</v>
      </c>
      <c r="E2" s="11" t="s">
        <v>9</v>
      </c>
      <c r="F2" s="12" t="s">
        <v>6</v>
      </c>
      <c r="G2" s="13" t="s">
        <v>111</v>
      </c>
      <c r="H2" s="14" t="s">
        <v>4</v>
      </c>
      <c r="I2" s="15" t="s">
        <v>840</v>
      </c>
      <c r="J2" s="15" t="s">
        <v>841</v>
      </c>
      <c r="K2" s="15" t="s">
        <v>842</v>
      </c>
    </row>
    <row r="3" spans="1:11" s="7" customFormat="1" ht="15" customHeight="1" thickBot="1" x14ac:dyDescent="0.3">
      <c r="A3" s="16"/>
      <c r="B3" s="17" t="s">
        <v>7</v>
      </c>
      <c r="C3" s="18" t="s">
        <v>7</v>
      </c>
      <c r="D3" s="18"/>
      <c r="E3" s="19"/>
      <c r="F3" s="50" t="s">
        <v>862</v>
      </c>
      <c r="G3" s="20" t="s">
        <v>862</v>
      </c>
      <c r="H3" s="21" t="s">
        <v>10</v>
      </c>
      <c r="I3" s="18" t="s">
        <v>863</v>
      </c>
      <c r="J3" s="18" t="s">
        <v>864</v>
      </c>
      <c r="K3" s="18" t="s">
        <v>865</v>
      </c>
    </row>
    <row r="4" spans="1:11" ht="15" customHeight="1" thickTop="1" x14ac:dyDescent="0.25">
      <c r="A4" s="48" t="s">
        <v>848</v>
      </c>
      <c r="B4" s="22" t="s">
        <v>148</v>
      </c>
    </row>
    <row r="5" spans="1:11" ht="15" customHeight="1" x14ac:dyDescent="0.25">
      <c r="B5" s="22"/>
    </row>
    <row r="6" spans="1:11" ht="15" customHeight="1" x14ac:dyDescent="0.25">
      <c r="B6" s="22" t="s">
        <v>149</v>
      </c>
    </row>
    <row r="7" spans="1:11" s="46" customFormat="1" ht="15" customHeight="1" x14ac:dyDescent="0.25">
      <c r="A7" s="46" t="str">
        <f>Data!A499</f>
        <v>115-42180-000</v>
      </c>
      <c r="B7" s="46" t="str">
        <f>Data!B499</f>
        <v>INTEREST INCOME</v>
      </c>
      <c r="C7" s="23">
        <f>Data!C499</f>
        <v>-500</v>
      </c>
      <c r="D7" s="23">
        <f>Data!D499</f>
        <v>-500</v>
      </c>
      <c r="E7" s="23" t="str">
        <f>Data!E499</f>
        <v/>
      </c>
      <c r="F7" s="33">
        <f>Data!F499</f>
        <v>-276.54000000000002</v>
      </c>
      <c r="G7" s="37">
        <f>Data!G499</f>
        <v>-1500</v>
      </c>
      <c r="H7" s="41">
        <f>Data!H499</f>
        <v>-500</v>
      </c>
      <c r="I7" s="23">
        <f>Data!I499</f>
        <v>-1491.23</v>
      </c>
      <c r="J7" s="23">
        <f>Data!J499</f>
        <v>-4831.28</v>
      </c>
      <c r="K7" s="23">
        <f>Data!K499</f>
        <v>-15133.07</v>
      </c>
    </row>
    <row r="8" spans="1:11" s="46" customFormat="1" ht="15" customHeight="1" x14ac:dyDescent="0.25">
      <c r="A8" s="46" t="str">
        <f>Data!A500</f>
        <v>115-43600-000</v>
      </c>
      <c r="B8" s="46" t="str">
        <f>Data!B500</f>
        <v>TRANSFER IN</v>
      </c>
      <c r="C8" s="23" t="str">
        <f>Data!C500</f>
        <v/>
      </c>
      <c r="D8" s="23" t="str">
        <f>Data!D500</f>
        <v/>
      </c>
      <c r="E8" s="23" t="str">
        <f>Data!E500</f>
        <v/>
      </c>
      <c r="F8" s="33" t="str">
        <f>Data!F500</f>
        <v/>
      </c>
      <c r="G8" s="37" t="str">
        <f>Data!G500</f>
        <v/>
      </c>
      <c r="H8" s="41" t="str">
        <f>Data!H500</f>
        <v/>
      </c>
      <c r="I8" s="23">
        <f>Data!I500</f>
        <v>-10000</v>
      </c>
      <c r="J8" s="23" t="str">
        <f>Data!J500</f>
        <v/>
      </c>
      <c r="K8" s="23" t="str">
        <f>Data!K500</f>
        <v/>
      </c>
    </row>
    <row r="9" spans="1:11" s="46" customFormat="1" ht="15" customHeight="1" x14ac:dyDescent="0.25">
      <c r="A9" s="46" t="str">
        <f>Data!A501</f>
        <v>115-43635-000</v>
      </c>
      <c r="B9" s="46" t="str">
        <f>Data!B501</f>
        <v>TRANSFER IN - SALES</v>
      </c>
      <c r="C9" s="23">
        <f>Data!C501</f>
        <v>-914211</v>
      </c>
      <c r="D9" s="23">
        <f>Data!D501</f>
        <v>-918273</v>
      </c>
      <c r="E9" s="23" t="str">
        <f>Data!E501</f>
        <v/>
      </c>
      <c r="F9" s="33">
        <f>Data!F501</f>
        <v>-621366.93000000005</v>
      </c>
      <c r="G9" s="37">
        <f>Data!G501</f>
        <v>-870677.1</v>
      </c>
      <c r="H9" s="41">
        <f>Data!H501</f>
        <v>-918273</v>
      </c>
      <c r="I9" s="23">
        <f>Data!I501</f>
        <v>-842776.7</v>
      </c>
      <c r="J9" s="23">
        <f>Data!J501</f>
        <v>-790636.89</v>
      </c>
      <c r="K9" s="23">
        <f>Data!K501</f>
        <v>-722205.91</v>
      </c>
    </row>
    <row r="10" spans="1:11" s="46" customFormat="1" ht="15" customHeight="1" x14ac:dyDescent="0.25">
      <c r="A10" s="46" t="str">
        <f>Data!A502</f>
        <v>115-44130-000</v>
      </c>
      <c r="B10" s="46" t="str">
        <f>Data!B502</f>
        <v>LEASES</v>
      </c>
      <c r="C10" s="23">
        <f>Data!C502</f>
        <v>-1200</v>
      </c>
      <c r="D10" s="23">
        <f>Data!D502</f>
        <v>-1200</v>
      </c>
      <c r="E10" s="23" t="str">
        <f>Data!E502</f>
        <v/>
      </c>
      <c r="F10" s="33" t="str">
        <f>Data!F502</f>
        <v/>
      </c>
      <c r="G10" s="37">
        <f>Data!G502</f>
        <v>-1200</v>
      </c>
      <c r="H10" s="41">
        <f>Data!H502</f>
        <v>-1200</v>
      </c>
      <c r="I10" s="23" t="str">
        <f>Data!I502</f>
        <v/>
      </c>
      <c r="J10" s="23">
        <f>Data!J502</f>
        <v>-1200</v>
      </c>
      <c r="K10" s="23">
        <f>Data!K502</f>
        <v>-1200</v>
      </c>
    </row>
    <row r="11" spans="1:11" s="46" customFormat="1" ht="15" customHeight="1" x14ac:dyDescent="0.25">
      <c r="A11" s="46" t="str">
        <f>Data!A503</f>
        <v>115-44131-000</v>
      </c>
      <c r="B11" s="46" t="str">
        <f>Data!B503</f>
        <v>LEASE/LOAN PROCEEDS</v>
      </c>
      <c r="C11" s="23">
        <f>Data!C503</f>
        <v>-65000</v>
      </c>
      <c r="D11" s="23">
        <f>Data!D503</f>
        <v>-400000</v>
      </c>
      <c r="E11" s="23" t="str">
        <f>Data!E503</f>
        <v/>
      </c>
      <c r="F11" s="33" t="str">
        <f>Data!F503</f>
        <v/>
      </c>
      <c r="G11" s="37" t="str">
        <f>Data!G503</f>
        <v/>
      </c>
      <c r="H11" s="41" t="str">
        <f>Data!H503</f>
        <v/>
      </c>
      <c r="I11" s="23" t="str">
        <f>Data!I503</f>
        <v/>
      </c>
      <c r="J11" s="23" t="str">
        <f>Data!J503</f>
        <v/>
      </c>
      <c r="K11" s="23" t="str">
        <f>Data!K503</f>
        <v/>
      </c>
    </row>
    <row r="12" spans="1:11" s="46" customFormat="1" ht="15" customHeight="1" x14ac:dyDescent="0.25">
      <c r="A12" s="46" t="str">
        <f>Data!A504</f>
        <v>115-44210-000</v>
      </c>
      <c r="B12" s="46" t="str">
        <f>Data!B504</f>
        <v>SALE OF CITY ASSETS</v>
      </c>
      <c r="C12" s="23" t="str">
        <f>Data!C504</f>
        <v/>
      </c>
      <c r="D12" s="23" t="str">
        <f>Data!D504</f>
        <v/>
      </c>
      <c r="E12" s="23" t="str">
        <f>Data!E504</f>
        <v/>
      </c>
      <c r="F12" s="33">
        <f>Data!F504</f>
        <v>-14085</v>
      </c>
      <c r="G12" s="37">
        <f>Data!G504</f>
        <v>-20000</v>
      </c>
      <c r="H12" s="41">
        <f>Data!H504</f>
        <v>-14085</v>
      </c>
      <c r="I12" s="23">
        <f>Data!I504</f>
        <v>-19125</v>
      </c>
      <c r="J12" s="23" t="str">
        <f>Data!J504</f>
        <v/>
      </c>
      <c r="K12" s="23" t="str">
        <f>Data!K504</f>
        <v/>
      </c>
    </row>
    <row r="13" spans="1:11" ht="15" customHeight="1" x14ac:dyDescent="0.25">
      <c r="B13" s="22" t="s">
        <v>150</v>
      </c>
      <c r="C13" s="24">
        <f t="shared" ref="C13:K13" si="0">SUM(C7:C12)</f>
        <v>-980911</v>
      </c>
      <c r="D13" s="24">
        <f t="shared" si="0"/>
        <v>-1319973</v>
      </c>
      <c r="E13" s="24">
        <f t="shared" si="0"/>
        <v>0</v>
      </c>
      <c r="F13" s="34">
        <f t="shared" si="0"/>
        <v>-635728.47000000009</v>
      </c>
      <c r="G13" s="38">
        <f t="shared" si="0"/>
        <v>-893377.1</v>
      </c>
      <c r="H13" s="42">
        <f t="shared" si="0"/>
        <v>-934058</v>
      </c>
      <c r="I13" s="24">
        <f t="shared" si="0"/>
        <v>-873392.92999999993</v>
      </c>
      <c r="J13" s="24">
        <f t="shared" si="0"/>
        <v>-796668.17</v>
      </c>
      <c r="K13" s="24">
        <f t="shared" si="0"/>
        <v>-738538.98</v>
      </c>
    </row>
    <row r="15" spans="1:11" s="46" customFormat="1" ht="15" customHeight="1" x14ac:dyDescent="0.25">
      <c r="A15" s="22"/>
      <c r="B15" s="22" t="s">
        <v>185</v>
      </c>
      <c r="C15" s="23"/>
      <c r="D15" s="23"/>
      <c r="E15" s="23"/>
      <c r="F15" s="33"/>
      <c r="G15" s="37"/>
      <c r="H15" s="41"/>
      <c r="I15" s="23"/>
      <c r="J15" s="23"/>
      <c r="K15" s="23"/>
    </row>
    <row r="16" spans="1:11" s="46" customFormat="1" ht="15" customHeight="1" x14ac:dyDescent="0.25">
      <c r="A16" s="22"/>
      <c r="B16" s="22"/>
      <c r="C16" s="23"/>
      <c r="D16" s="23"/>
      <c r="E16" s="23"/>
      <c r="F16" s="33"/>
      <c r="G16" s="37"/>
      <c r="H16" s="41"/>
      <c r="I16" s="23"/>
      <c r="J16" s="23"/>
      <c r="K16" s="23"/>
    </row>
    <row r="17" spans="1:11" s="46" customFormat="1" ht="15" customHeight="1" x14ac:dyDescent="0.25">
      <c r="A17" s="46" t="str">
        <f>Data!A505</f>
        <v>115-51001-019</v>
      </c>
      <c r="B17" s="46" t="str">
        <f>Data!B505</f>
        <v>SALARIES &amp; WAGES SUP</v>
      </c>
      <c r="C17" s="23">
        <f>Data!C505</f>
        <v>32112</v>
      </c>
      <c r="D17" s="23">
        <f>Data!D505</f>
        <v>32112</v>
      </c>
      <c r="E17" s="23" t="str">
        <f>Data!E505</f>
        <v/>
      </c>
      <c r="F17" s="33">
        <f>Data!F505</f>
        <v>18712.5</v>
      </c>
      <c r="G17" s="37">
        <f>Data!G505</f>
        <v>30632</v>
      </c>
      <c r="H17" s="41">
        <f>Data!H505</f>
        <v>30635</v>
      </c>
      <c r="I17" s="23">
        <f>Data!I505</f>
        <v>30311.45</v>
      </c>
      <c r="J17" s="23">
        <f>Data!J505</f>
        <v>35773.599999999999</v>
      </c>
      <c r="K17" s="23">
        <f>Data!K505</f>
        <v>43547.34</v>
      </c>
    </row>
    <row r="18" spans="1:11" s="46" customFormat="1" ht="15" customHeight="1" x14ac:dyDescent="0.25">
      <c r="A18" s="46" t="str">
        <f>Data!A506</f>
        <v>115-51030-019</v>
      </c>
      <c r="B18" s="46" t="str">
        <f>Data!B506</f>
        <v>LONGEVITY</v>
      </c>
      <c r="C18" s="23">
        <f>Data!C506</f>
        <v>630</v>
      </c>
      <c r="D18" s="23">
        <f>Data!D506</f>
        <v>630</v>
      </c>
      <c r="E18" s="23" t="str">
        <f>Data!E506</f>
        <v/>
      </c>
      <c r="F18" s="33">
        <f>Data!F506</f>
        <v>630</v>
      </c>
      <c r="G18" s="37">
        <f>Data!G506</f>
        <v>630</v>
      </c>
      <c r="H18" s="41">
        <f>Data!H506</f>
        <v>630</v>
      </c>
      <c r="I18" s="23">
        <f>Data!I506</f>
        <v>360</v>
      </c>
      <c r="J18" s="23">
        <f>Data!J506</f>
        <v>360</v>
      </c>
      <c r="K18" s="23">
        <f>Data!K506</f>
        <v>580</v>
      </c>
    </row>
    <row r="19" spans="1:11" s="46" customFormat="1" ht="15" customHeight="1" x14ac:dyDescent="0.25">
      <c r="A19" s="46" t="str">
        <f>Data!A507</f>
        <v>115-51100-019</v>
      </c>
      <c r="B19" s="46" t="str">
        <f>Data!B507</f>
        <v>CONTRIBUTIONS TO TRM</v>
      </c>
      <c r="C19" s="23">
        <f>Data!C507</f>
        <v>3682</v>
      </c>
      <c r="D19" s="23">
        <f>Data!D507</f>
        <v>3825</v>
      </c>
      <c r="E19" s="23" t="str">
        <f>Data!E507</f>
        <v/>
      </c>
      <c r="F19" s="33">
        <f>Data!F507</f>
        <v>2228.98</v>
      </c>
      <c r="G19" s="37">
        <f>Data!G507</f>
        <v>3526</v>
      </c>
      <c r="H19" s="41">
        <f>Data!H507</f>
        <v>3526</v>
      </c>
      <c r="I19" s="23">
        <f>Data!I507</f>
        <v>3334.04</v>
      </c>
      <c r="J19" s="23">
        <f>Data!J507</f>
        <v>1516.04</v>
      </c>
      <c r="K19" s="23">
        <f>Data!K507</f>
        <v>2155.84</v>
      </c>
    </row>
    <row r="20" spans="1:11" s="46" customFormat="1" ht="15" customHeight="1" x14ac:dyDescent="0.25">
      <c r="A20" s="46" t="str">
        <f>Data!A508</f>
        <v>115-51110-019</v>
      </c>
      <c r="B20" s="46" t="str">
        <f>Data!B508</f>
        <v>FICA EXPENSE</v>
      </c>
      <c r="C20" s="23">
        <f>Data!C508</f>
        <v>2123</v>
      </c>
      <c r="D20" s="23">
        <f>Data!D508</f>
        <v>2123</v>
      </c>
      <c r="E20" s="23" t="str">
        <f>Data!E508</f>
        <v/>
      </c>
      <c r="F20" s="33">
        <f>Data!F508</f>
        <v>1219.4100000000001</v>
      </c>
      <c r="G20" s="37">
        <f>Data!G508</f>
        <v>2031</v>
      </c>
      <c r="H20" s="41">
        <f>Data!H508</f>
        <v>2035</v>
      </c>
      <c r="I20" s="23">
        <f>Data!I508</f>
        <v>1916.23</v>
      </c>
      <c r="J20" s="23">
        <f>Data!J508</f>
        <v>1971.98</v>
      </c>
      <c r="K20" s="23">
        <f>Data!K508</f>
        <v>2943.23</v>
      </c>
    </row>
    <row r="21" spans="1:11" s="46" customFormat="1" ht="15" customHeight="1" x14ac:dyDescent="0.25">
      <c r="A21" s="46" t="str">
        <f>Data!A509</f>
        <v>115-51115-019</v>
      </c>
      <c r="B21" s="46" t="str">
        <f>Data!B509</f>
        <v>MEDICARE EXPENSE</v>
      </c>
      <c r="C21" s="23">
        <f>Data!C509</f>
        <v>497</v>
      </c>
      <c r="D21" s="23">
        <f>Data!D509</f>
        <v>497</v>
      </c>
      <c r="E21" s="23" t="str">
        <f>Data!E509</f>
        <v/>
      </c>
      <c r="F21" s="33">
        <f>Data!F509</f>
        <v>285.22000000000003</v>
      </c>
      <c r="G21" s="37">
        <f>Data!G509</f>
        <v>475</v>
      </c>
      <c r="H21" s="41">
        <f>Data!H509</f>
        <v>476</v>
      </c>
      <c r="I21" s="23">
        <f>Data!I509</f>
        <v>448.16</v>
      </c>
      <c r="J21" s="23">
        <f>Data!J509</f>
        <v>461.31</v>
      </c>
      <c r="K21" s="23">
        <f>Data!K509</f>
        <v>853.82</v>
      </c>
    </row>
    <row r="22" spans="1:11" s="46" customFormat="1" ht="15" customHeight="1" x14ac:dyDescent="0.25">
      <c r="A22" s="46" t="str">
        <f>Data!A510</f>
        <v>115-51120-019</v>
      </c>
      <c r="B22" s="46" t="str">
        <f>Data!B510</f>
        <v>AUTO ALLOWANCE</v>
      </c>
      <c r="C22" s="23">
        <f>Data!C510</f>
        <v>2160</v>
      </c>
      <c r="D22" s="23">
        <f>Data!D510</f>
        <v>2160</v>
      </c>
      <c r="E22" s="23" t="str">
        <f>Data!E510</f>
        <v/>
      </c>
      <c r="F22" s="33">
        <f>Data!F510</f>
        <v>1350</v>
      </c>
      <c r="G22" s="37">
        <f>Data!G510</f>
        <v>2160</v>
      </c>
      <c r="H22" s="41">
        <f>Data!H510</f>
        <v>2160</v>
      </c>
      <c r="I22" s="23">
        <f>Data!I510</f>
        <v>1800</v>
      </c>
      <c r="J22" s="23">
        <f>Data!J510</f>
        <v>1900</v>
      </c>
      <c r="K22" s="23">
        <f>Data!K510</f>
        <v>3000</v>
      </c>
    </row>
    <row r="23" spans="1:11" s="46" customFormat="1" ht="15" customHeight="1" x14ac:dyDescent="0.25">
      <c r="A23" s="46" t="str">
        <f>Data!A511</f>
        <v>115-51150-019</v>
      </c>
      <c r="B23" s="46" t="str">
        <f>Data!B511</f>
        <v>UNEMPLOYMENT TAX EXP</v>
      </c>
      <c r="C23" s="23">
        <f>Data!C511</f>
        <v>76</v>
      </c>
      <c r="D23" s="23">
        <f>Data!D511</f>
        <v>76</v>
      </c>
      <c r="E23" s="23" t="str">
        <f>Data!E511</f>
        <v/>
      </c>
      <c r="F23" s="33">
        <f>Data!F511</f>
        <v>40.299999999999997</v>
      </c>
      <c r="G23" s="37">
        <f>Data!G511</f>
        <v>76</v>
      </c>
      <c r="H23" s="41">
        <f>Data!H511</f>
        <v>76</v>
      </c>
      <c r="I23" s="23">
        <f>Data!I511</f>
        <v>75.599999999999994</v>
      </c>
      <c r="J23" s="23">
        <f>Data!J511</f>
        <v>43.22</v>
      </c>
      <c r="K23" s="23">
        <f>Data!K511</f>
        <v>4.51</v>
      </c>
    </row>
    <row r="24" spans="1:11" ht="15" customHeight="1" x14ac:dyDescent="0.25">
      <c r="A24" s="46" t="str">
        <f>Data!A512</f>
        <v>115-51210-019</v>
      </c>
      <c r="B24" s="46" t="str">
        <f>Data!B512</f>
        <v>INSURANCE - MEDICAL</v>
      </c>
      <c r="C24" s="23">
        <f>Data!C512</f>
        <v>3811</v>
      </c>
      <c r="D24" s="23">
        <f>Data!D512</f>
        <v>3811</v>
      </c>
      <c r="E24" s="23" t="str">
        <f>Data!E512</f>
        <v/>
      </c>
      <c r="F24" s="33">
        <f>Data!F512</f>
        <v>2050.35</v>
      </c>
      <c r="G24" s="37">
        <f>Data!G512</f>
        <v>3755</v>
      </c>
      <c r="H24" s="41">
        <f>Data!H512</f>
        <v>3466</v>
      </c>
      <c r="I24" s="23">
        <f>Data!I512</f>
        <v>3394.17</v>
      </c>
      <c r="J24" s="23">
        <f>Data!J512</f>
        <v>4233.6499999999996</v>
      </c>
      <c r="K24" s="23">
        <f>Data!K512</f>
        <v>6766.05</v>
      </c>
    </row>
    <row r="25" spans="1:11" s="46" customFormat="1" ht="15" customHeight="1" x14ac:dyDescent="0.25">
      <c r="A25" s="46" t="str">
        <f>Data!A513</f>
        <v>115-51220-019</v>
      </c>
      <c r="B25" s="46" t="str">
        <f>Data!B513</f>
        <v>INSURANCE - WORKERS</v>
      </c>
      <c r="C25" s="23">
        <f>Data!C513</f>
        <v>83</v>
      </c>
      <c r="D25" s="23">
        <f>Data!D513</f>
        <v>83</v>
      </c>
      <c r="E25" s="23" t="str">
        <f>Data!E513</f>
        <v/>
      </c>
      <c r="F25" s="33">
        <f>Data!F513</f>
        <v>79</v>
      </c>
      <c r="G25" s="37">
        <f>Data!G513</f>
        <v>79</v>
      </c>
      <c r="H25" s="41">
        <f>Data!H513</f>
        <v>79</v>
      </c>
      <c r="I25" s="23">
        <f>Data!I513</f>
        <v>75</v>
      </c>
      <c r="J25" s="23">
        <f>Data!J513</f>
        <v>72</v>
      </c>
      <c r="K25" s="23" t="str">
        <f>Data!K513</f>
        <v/>
      </c>
    </row>
    <row r="26" spans="1:11" s="46" customFormat="1" ht="15" customHeight="1" x14ac:dyDescent="0.25">
      <c r="A26" s="46" t="str">
        <f>Data!A514</f>
        <v>115-51225-019</v>
      </c>
      <c r="B26" s="46" t="str">
        <f>Data!B514</f>
        <v>TELEMEDICINE EXPENSE</v>
      </c>
      <c r="C26" s="23">
        <f>Data!C514</f>
        <v>27</v>
      </c>
      <c r="D26" s="23">
        <f>Data!D514</f>
        <v>27</v>
      </c>
      <c r="E26" s="23" t="str">
        <f>Data!E514</f>
        <v/>
      </c>
      <c r="F26" s="33">
        <f>Data!F514</f>
        <v>27</v>
      </c>
      <c r="G26" s="37">
        <f>Data!G514</f>
        <v>27</v>
      </c>
      <c r="H26" s="41">
        <f>Data!H514</f>
        <v>27</v>
      </c>
      <c r="I26" s="23">
        <f>Data!I514</f>
        <v>90</v>
      </c>
      <c r="J26" s="23">
        <f>Data!J514</f>
        <v>37.44</v>
      </c>
      <c r="K26" s="23" t="str">
        <f>Data!K514</f>
        <v/>
      </c>
    </row>
    <row r="27" spans="1:11" ht="15" customHeight="1" x14ac:dyDescent="0.25">
      <c r="A27" s="46" t="str">
        <f>Data!A515</f>
        <v>115-51230-019</v>
      </c>
      <c r="B27" s="46" t="str">
        <f>Data!B515</f>
        <v>MISC EMPLOYEE INSURA</v>
      </c>
      <c r="C27" s="23">
        <f>Data!C515</f>
        <v>300</v>
      </c>
      <c r="D27" s="23">
        <f>Data!D515</f>
        <v>300</v>
      </c>
      <c r="E27" s="23" t="str">
        <f>Data!E515</f>
        <v/>
      </c>
      <c r="F27" s="33" t="str">
        <f>Data!F515</f>
        <v/>
      </c>
      <c r="G27" s="37">
        <f>Data!G515</f>
        <v>300</v>
      </c>
      <c r="H27" s="41">
        <f>Data!H515</f>
        <v>300</v>
      </c>
      <c r="I27" s="23">
        <f>Data!I515</f>
        <v>-135.18</v>
      </c>
      <c r="J27" s="23">
        <f>Data!J515</f>
        <v>-200.64</v>
      </c>
      <c r="K27" s="23">
        <f>Data!K515</f>
        <v>1514.12</v>
      </c>
    </row>
    <row r="28" spans="1:11" ht="15" customHeight="1" x14ac:dyDescent="0.25">
      <c r="A28" s="46" t="str">
        <f>Data!A516</f>
        <v>115-51235-019</v>
      </c>
      <c r="B28" s="46" t="str">
        <f>Data!B516</f>
        <v>HEALTH SAVINGS PLAN</v>
      </c>
      <c r="C28" s="23">
        <f>Data!C516</f>
        <v>300</v>
      </c>
      <c r="D28" s="23" t="str">
        <f>Data!D516</f>
        <v/>
      </c>
      <c r="E28" s="23" t="str">
        <f>Data!E516</f>
        <v/>
      </c>
      <c r="F28" s="33">
        <f>Data!F516</f>
        <v>49.28</v>
      </c>
      <c r="G28" s="37">
        <f>Data!G516</f>
        <v>300</v>
      </c>
      <c r="H28" s="41">
        <f>Data!H516</f>
        <v>300</v>
      </c>
      <c r="I28" s="23">
        <f>Data!I516</f>
        <v>550.72</v>
      </c>
      <c r="J28" s="23">
        <f>Data!J516</f>
        <v>500</v>
      </c>
      <c r="K28" s="23" t="str">
        <f>Data!K516</f>
        <v/>
      </c>
    </row>
    <row r="29" spans="1:11" ht="15" customHeight="1" x14ac:dyDescent="0.25">
      <c r="B29" s="22" t="s">
        <v>120</v>
      </c>
      <c r="C29" s="24">
        <f>SUM(C17:C28)</f>
        <v>45801</v>
      </c>
      <c r="D29" s="24">
        <f t="shared" ref="D29:K29" si="1">SUM(D17:D28)</f>
        <v>45644</v>
      </c>
      <c r="E29" s="24">
        <f t="shared" si="1"/>
        <v>0</v>
      </c>
      <c r="F29" s="34">
        <f t="shared" si="1"/>
        <v>26672.039999999997</v>
      </c>
      <c r="G29" s="38">
        <f t="shared" si="1"/>
        <v>43991</v>
      </c>
      <c r="H29" s="42">
        <f t="shared" si="1"/>
        <v>43710</v>
      </c>
      <c r="I29" s="24">
        <f t="shared" si="1"/>
        <v>42220.19</v>
      </c>
      <c r="J29" s="24">
        <f t="shared" si="1"/>
        <v>46668.600000000006</v>
      </c>
      <c r="K29" s="24">
        <f t="shared" si="1"/>
        <v>61364.91</v>
      </c>
    </row>
    <row r="31" spans="1:11" ht="15" customHeight="1" x14ac:dyDescent="0.25">
      <c r="A31" s="46" t="str">
        <f>Data!A517</f>
        <v>115-52050-019</v>
      </c>
      <c r="B31" s="46" t="str">
        <f>Data!B517</f>
        <v>OFFICE SUPPLIES</v>
      </c>
      <c r="C31" s="23">
        <f>Data!C517</f>
        <v>500</v>
      </c>
      <c r="D31" s="23">
        <f>Data!D517</f>
        <v>500</v>
      </c>
      <c r="E31" s="23" t="str">
        <f>Data!E517</f>
        <v/>
      </c>
      <c r="F31" s="33">
        <f>Data!F517</f>
        <v>468.97</v>
      </c>
      <c r="G31" s="37">
        <f>Data!G517</f>
        <v>500</v>
      </c>
      <c r="H31" s="41">
        <f>Data!H517</f>
        <v>500</v>
      </c>
      <c r="I31" s="23">
        <f>Data!I517</f>
        <v>470.67</v>
      </c>
      <c r="J31" s="23">
        <f>Data!J517</f>
        <v>475.47</v>
      </c>
      <c r="K31" s="23">
        <f>Data!K517</f>
        <v>694.94</v>
      </c>
    </row>
    <row r="32" spans="1:11" s="46" customFormat="1" ht="15" customHeight="1" x14ac:dyDescent="0.25">
      <c r="A32" s="46" t="str">
        <f>Data!A518</f>
        <v>115-52060-019</v>
      </c>
      <c r="B32" s="46" t="str">
        <f>Data!B518</f>
        <v>OFFICE EQUIPMENT</v>
      </c>
      <c r="C32" s="23">
        <f>Data!C518</f>
        <v>1000</v>
      </c>
      <c r="D32" s="23">
        <f>Data!D518</f>
        <v>1000</v>
      </c>
      <c r="E32" s="23" t="str">
        <f>Data!E518</f>
        <v/>
      </c>
      <c r="F32" s="33" t="str">
        <f>Data!F518</f>
        <v/>
      </c>
      <c r="G32" s="37">
        <f>Data!G518</f>
        <v>500</v>
      </c>
      <c r="H32" s="41">
        <f>Data!H518</f>
        <v>100</v>
      </c>
      <c r="I32" s="23" t="str">
        <f>Data!I518</f>
        <v/>
      </c>
      <c r="J32" s="23">
        <f>Data!J518</f>
        <v>273.20999999999998</v>
      </c>
      <c r="K32" s="23">
        <f>Data!K518</f>
        <v>721.6</v>
      </c>
    </row>
    <row r="33" spans="1:11" s="46" customFormat="1" ht="15" customHeight="1" x14ac:dyDescent="0.25">
      <c r="B33" s="22" t="s">
        <v>35</v>
      </c>
      <c r="C33" s="24">
        <f t="shared" ref="C33:K33" si="2">SUM(C31:C32)</f>
        <v>1500</v>
      </c>
      <c r="D33" s="24">
        <f t="shared" si="2"/>
        <v>1500</v>
      </c>
      <c r="E33" s="24">
        <f t="shared" si="2"/>
        <v>0</v>
      </c>
      <c r="F33" s="34">
        <f t="shared" si="2"/>
        <v>468.97</v>
      </c>
      <c r="G33" s="38">
        <f t="shared" si="2"/>
        <v>1000</v>
      </c>
      <c r="H33" s="42">
        <f t="shared" si="2"/>
        <v>600</v>
      </c>
      <c r="I33" s="24">
        <f t="shared" si="2"/>
        <v>470.67</v>
      </c>
      <c r="J33" s="24">
        <f t="shared" si="2"/>
        <v>748.68000000000006</v>
      </c>
      <c r="K33" s="24">
        <f t="shared" si="2"/>
        <v>1416.54</v>
      </c>
    </row>
    <row r="34" spans="1:11" s="46" customFormat="1" ht="15" customHeight="1" x14ac:dyDescent="0.25">
      <c r="C34" s="23"/>
      <c r="D34" s="23"/>
      <c r="E34" s="23"/>
      <c r="F34" s="33"/>
      <c r="G34" s="37"/>
      <c r="H34" s="41"/>
      <c r="I34" s="23"/>
      <c r="J34" s="23"/>
      <c r="K34" s="23"/>
    </row>
    <row r="35" spans="1:11" s="46" customFormat="1" ht="15" customHeight="1" x14ac:dyDescent="0.25">
      <c r="A35" s="46" t="str">
        <f>Data!A519</f>
        <v>115-53005-019</v>
      </c>
      <c r="B35" s="46" t="str">
        <f>Data!B519</f>
        <v>ACCOUNTING &amp; AUDITIN</v>
      </c>
      <c r="C35" s="23">
        <f>Data!C519</f>
        <v>6044</v>
      </c>
      <c r="D35" s="23">
        <f>Data!D519</f>
        <v>6044</v>
      </c>
      <c r="E35" s="23" t="str">
        <f>Data!E519</f>
        <v/>
      </c>
      <c r="F35" s="33">
        <f>Data!F519</f>
        <v>6044</v>
      </c>
      <c r="G35" s="37">
        <f>Data!G519</f>
        <v>6044</v>
      </c>
      <c r="H35" s="41">
        <f>Data!H519</f>
        <v>6044</v>
      </c>
      <c r="I35" s="23">
        <f>Data!I519</f>
        <v>5448.56</v>
      </c>
      <c r="J35" s="23">
        <f>Data!J519</f>
        <v>5868.75</v>
      </c>
      <c r="K35" s="23">
        <f>Data!K519</f>
        <v>5531.25</v>
      </c>
    </row>
    <row r="36" spans="1:11" s="46" customFormat="1" ht="15" customHeight="1" x14ac:dyDescent="0.25">
      <c r="A36" s="46" t="str">
        <f>Data!A520</f>
        <v>115-53010-019</v>
      </c>
      <c r="B36" s="46" t="str">
        <f>Data!B520</f>
        <v>LEGAL SERVICES</v>
      </c>
      <c r="C36" s="23" t="str">
        <f>Data!C520</f>
        <v/>
      </c>
      <c r="D36" s="23" t="str">
        <f>Data!D520</f>
        <v/>
      </c>
      <c r="E36" s="23" t="str">
        <f>Data!E520</f>
        <v/>
      </c>
      <c r="F36" s="33" t="str">
        <f>Data!F520</f>
        <v/>
      </c>
      <c r="G36" s="37" t="str">
        <f>Data!G520</f>
        <v/>
      </c>
      <c r="H36" s="41" t="str">
        <f>Data!H520</f>
        <v/>
      </c>
      <c r="I36" s="23">
        <f>Data!I520</f>
        <v>1877.5</v>
      </c>
      <c r="J36" s="23" t="str">
        <f>Data!J520</f>
        <v/>
      </c>
      <c r="K36" s="23" t="str">
        <f>Data!K520</f>
        <v/>
      </c>
    </row>
    <row r="37" spans="1:11" ht="15" customHeight="1" x14ac:dyDescent="0.25">
      <c r="A37" s="46" t="str">
        <f>Data!A521</f>
        <v>115-53020-019-100188</v>
      </c>
      <c r="B37" s="46" t="str">
        <f>Data!B521</f>
        <v>ENGINEERING FEES</v>
      </c>
      <c r="C37" s="23">
        <f>Data!C521</f>
        <v>65000</v>
      </c>
      <c r="D37" s="23">
        <f>Data!D521</f>
        <v>64960.88</v>
      </c>
      <c r="E37" s="23" t="str">
        <f>Data!E521</f>
        <v/>
      </c>
      <c r="F37" s="33">
        <f>Data!F521</f>
        <v>26876.62</v>
      </c>
      <c r="G37" s="37" t="str">
        <f>Data!G521</f>
        <v/>
      </c>
      <c r="H37" s="41">
        <f>Data!H521</f>
        <v>30000</v>
      </c>
      <c r="I37" s="23" t="str">
        <f>Data!I521</f>
        <v/>
      </c>
      <c r="J37" s="23" t="str">
        <f>Data!J521</f>
        <v/>
      </c>
      <c r="K37" s="23" t="str">
        <f>Data!K521</f>
        <v/>
      </c>
    </row>
    <row r="38" spans="1:11" s="46" customFormat="1" ht="15" customHeight="1" x14ac:dyDescent="0.25">
      <c r="A38" s="46" t="str">
        <f>Data!A522</f>
        <v>115-53033-019</v>
      </c>
      <c r="B38" s="46" t="str">
        <f>Data!B522</f>
        <v>MARKETING/ADVERTISIN</v>
      </c>
      <c r="C38" s="23">
        <f>Data!C522</f>
        <v>30000</v>
      </c>
      <c r="D38" s="23">
        <f>Data!D522</f>
        <v>30000</v>
      </c>
      <c r="E38" s="23" t="str">
        <f>Data!E522</f>
        <v/>
      </c>
      <c r="F38" s="33">
        <f>Data!F522</f>
        <v>8509.01</v>
      </c>
      <c r="G38" s="37">
        <f>Data!G522</f>
        <v>32288</v>
      </c>
      <c r="H38" s="41">
        <f>Data!H522</f>
        <v>15000</v>
      </c>
      <c r="I38" s="23">
        <f>Data!I522</f>
        <v>19024.490000000002</v>
      </c>
      <c r="J38" s="23">
        <f>Data!J522</f>
        <v>21985.16</v>
      </c>
      <c r="K38" s="23">
        <f>Data!K522</f>
        <v>25658.93</v>
      </c>
    </row>
    <row r="39" spans="1:11" s="46" customFormat="1" ht="15" customHeight="1" x14ac:dyDescent="0.25">
      <c r="A39" s="46" t="str">
        <f>Data!A523</f>
        <v>115-53050-019</v>
      </c>
      <c r="B39" s="46" t="str">
        <f>Data!B523</f>
        <v>PROFESSIONAL SERVICE</v>
      </c>
      <c r="C39" s="23">
        <f>Data!C523</f>
        <v>20000</v>
      </c>
      <c r="D39" s="23">
        <f>Data!D523</f>
        <v>20000</v>
      </c>
      <c r="E39" s="23" t="str">
        <f>Data!E523</f>
        <v/>
      </c>
      <c r="F39" s="33">
        <f>Data!F523</f>
        <v>6579.44</v>
      </c>
      <c r="G39" s="37">
        <f>Data!G523</f>
        <v>10000</v>
      </c>
      <c r="H39" s="41">
        <f>Data!H523</f>
        <v>10000</v>
      </c>
      <c r="I39" s="23">
        <f>Data!I523</f>
        <v>6312</v>
      </c>
      <c r="J39" s="23">
        <f>Data!J523</f>
        <v>7507.28</v>
      </c>
      <c r="K39" s="23">
        <f>Data!K523</f>
        <v>24582.74</v>
      </c>
    </row>
    <row r="40" spans="1:11" s="46" customFormat="1" ht="15" customHeight="1" x14ac:dyDescent="0.25">
      <c r="A40" s="46" t="str">
        <f>Data!A524</f>
        <v>115-53200-019</v>
      </c>
      <c r="B40" s="46" t="str">
        <f>Data!B524</f>
        <v>COMMUNICATIONS - TEL</v>
      </c>
      <c r="C40" s="23">
        <f>Data!C524</f>
        <v>8000</v>
      </c>
      <c r="D40" s="23">
        <f>Data!D524</f>
        <v>8000</v>
      </c>
      <c r="E40" s="23" t="str">
        <f>Data!E524</f>
        <v/>
      </c>
      <c r="F40" s="33">
        <f>Data!F524</f>
        <v>4983.59</v>
      </c>
      <c r="G40" s="37">
        <f>Data!G524</f>
        <v>8000</v>
      </c>
      <c r="H40" s="41">
        <f>Data!H524</f>
        <v>8000</v>
      </c>
      <c r="I40" s="23">
        <f>Data!I524</f>
        <v>6215.94</v>
      </c>
      <c r="J40" s="23">
        <f>Data!J524</f>
        <v>681.74</v>
      </c>
      <c r="K40" s="23">
        <f>Data!K524</f>
        <v>599.99</v>
      </c>
    </row>
    <row r="41" spans="1:11" s="46" customFormat="1" ht="15" customHeight="1" x14ac:dyDescent="0.25">
      <c r="A41" s="46" t="str">
        <f>Data!A525</f>
        <v>115-53230-019</v>
      </c>
      <c r="B41" s="46" t="str">
        <f>Data!B525</f>
        <v>UTILITIES-GAS/ELECTR</v>
      </c>
      <c r="C41" s="23">
        <f>Data!C525</f>
        <v>7600</v>
      </c>
      <c r="D41" s="23">
        <f>Data!D525</f>
        <v>7600</v>
      </c>
      <c r="E41" s="23" t="str">
        <f>Data!E525</f>
        <v/>
      </c>
      <c r="F41" s="33">
        <f>Data!F525</f>
        <v>492.31</v>
      </c>
      <c r="G41" s="37">
        <f>Data!G525</f>
        <v>7600</v>
      </c>
      <c r="H41" s="41">
        <f>Data!H525</f>
        <v>7600</v>
      </c>
      <c r="I41" s="23">
        <f>Data!I525</f>
        <v>2721.29</v>
      </c>
      <c r="J41" s="23">
        <f>Data!J525</f>
        <v>4899.8900000000003</v>
      </c>
      <c r="K41" s="23">
        <f>Data!K525</f>
        <v>1721.27</v>
      </c>
    </row>
    <row r="42" spans="1:11" s="46" customFormat="1" ht="15" customHeight="1" x14ac:dyDescent="0.25">
      <c r="A42" s="46" t="str">
        <f>Data!A526</f>
        <v>115-53300-019</v>
      </c>
      <c r="B42" s="46" t="str">
        <f>Data!B526</f>
        <v>SCHOOLS/CONVENTION/T</v>
      </c>
      <c r="C42" s="23">
        <f>Data!C526</f>
        <v>4000</v>
      </c>
      <c r="D42" s="23">
        <f>Data!D526</f>
        <v>4000</v>
      </c>
      <c r="E42" s="23" t="str">
        <f>Data!E526</f>
        <v/>
      </c>
      <c r="F42" s="33">
        <f>Data!F526</f>
        <v>2042.8</v>
      </c>
      <c r="G42" s="37">
        <f>Data!G526</f>
        <v>3000</v>
      </c>
      <c r="H42" s="41">
        <f>Data!H526</f>
        <v>3000</v>
      </c>
      <c r="I42" s="23">
        <f>Data!I526</f>
        <v>979.97</v>
      </c>
      <c r="J42" s="23">
        <f>Data!J526</f>
        <v>4079.1</v>
      </c>
      <c r="K42" s="23">
        <f>Data!K526</f>
        <v>5799.1</v>
      </c>
    </row>
    <row r="43" spans="1:11" s="46" customFormat="1" ht="15" customHeight="1" x14ac:dyDescent="0.25">
      <c r="A43" s="46" t="str">
        <f>Data!A527</f>
        <v>115-53335-019</v>
      </c>
      <c r="B43" s="46" t="str">
        <f>Data!B527</f>
        <v>COPY MACHINE MAINTEN</v>
      </c>
      <c r="C43" s="23">
        <f>Data!C527</f>
        <v>2500</v>
      </c>
      <c r="D43" s="23">
        <f>Data!D527</f>
        <v>2500</v>
      </c>
      <c r="E43" s="23" t="str">
        <f>Data!E527</f>
        <v/>
      </c>
      <c r="F43" s="33">
        <f>Data!F527</f>
        <v>1081.1099999999999</v>
      </c>
      <c r="G43" s="37">
        <f>Data!G527</f>
        <v>2300</v>
      </c>
      <c r="H43" s="41">
        <f>Data!H527</f>
        <v>2300</v>
      </c>
      <c r="I43" s="23">
        <f>Data!I527</f>
        <v>2376.13</v>
      </c>
      <c r="J43" s="23">
        <f>Data!J527</f>
        <v>1852.05</v>
      </c>
      <c r="K43" s="23">
        <f>Data!K527</f>
        <v>1663.32</v>
      </c>
    </row>
    <row r="44" spans="1:11" s="46" customFormat="1" ht="15" customHeight="1" x14ac:dyDescent="0.25">
      <c r="A44" s="46" t="str">
        <f>Data!A528</f>
        <v>115-53402-019</v>
      </c>
      <c r="B44" s="46" t="str">
        <f>Data!B528</f>
        <v>ECONOMIC DEVELOPMENT</v>
      </c>
      <c r="C44" s="23">
        <f>Data!C528</f>
        <v>132178</v>
      </c>
      <c r="D44" s="23">
        <f>Data!D528</f>
        <v>70001.119999999995</v>
      </c>
      <c r="E44" s="23" t="str">
        <f>Data!E528</f>
        <v/>
      </c>
      <c r="F44" s="33" t="str">
        <f>Data!F528</f>
        <v/>
      </c>
      <c r="G44" s="37">
        <f>Data!G528</f>
        <v>61866.1</v>
      </c>
      <c r="H44" s="41">
        <f>Data!H528</f>
        <v>20000</v>
      </c>
      <c r="I44" s="23" t="str">
        <f>Data!I528</f>
        <v/>
      </c>
      <c r="J44" s="23" t="str">
        <f>Data!J528</f>
        <v/>
      </c>
      <c r="K44" s="23">
        <f>Data!K528</f>
        <v>16990.919999999998</v>
      </c>
    </row>
    <row r="45" spans="1:11" s="46" customFormat="1" ht="15" customHeight="1" x14ac:dyDescent="0.25">
      <c r="A45" s="46" t="str">
        <f>Data!A529</f>
        <v>115-53450-019</v>
      </c>
      <c r="B45" s="46" t="str">
        <f>Data!B529</f>
        <v>ECONOMIC DEV - SPECI</v>
      </c>
      <c r="C45" s="23">
        <f>Data!C529</f>
        <v>100000</v>
      </c>
      <c r="D45" s="23">
        <f>Data!D529</f>
        <v>200000</v>
      </c>
      <c r="E45" s="23" t="str">
        <f>Data!E529</f>
        <v/>
      </c>
      <c r="F45" s="33">
        <f>Data!F529</f>
        <v>100000</v>
      </c>
      <c r="G45" s="37">
        <f>Data!G529</f>
        <v>250000</v>
      </c>
      <c r="H45" s="41">
        <f>Data!H529</f>
        <v>150000</v>
      </c>
      <c r="I45" s="23">
        <f>Data!I529</f>
        <v>30238.48</v>
      </c>
      <c r="J45" s="23">
        <f>Data!J529</f>
        <v>16691.560000000001</v>
      </c>
      <c r="K45" s="23">
        <f>Data!K529</f>
        <v>13129.54</v>
      </c>
    </row>
    <row r="46" spans="1:11" s="46" customFormat="1" ht="15" customHeight="1" x14ac:dyDescent="0.25">
      <c r="A46" s="46" t="str">
        <f>Data!A530</f>
        <v>115-53500-019</v>
      </c>
      <c r="B46" s="46" t="str">
        <f>Data!B530</f>
        <v>DUES &amp; SUBSCRIPTIONS</v>
      </c>
      <c r="C46" s="23" t="str">
        <f>Data!C530</f>
        <v/>
      </c>
      <c r="D46" s="23">
        <f>Data!D530</f>
        <v>5000</v>
      </c>
      <c r="E46" s="23" t="str">
        <f>Data!E530</f>
        <v/>
      </c>
      <c r="F46" s="33">
        <f>Data!F530</f>
        <v>162.31</v>
      </c>
      <c r="G46" s="37" t="str">
        <f>Data!G530</f>
        <v/>
      </c>
      <c r="H46" s="41" t="str">
        <f>Data!H530</f>
        <v/>
      </c>
      <c r="I46" s="23" t="str">
        <f>Data!I530</f>
        <v/>
      </c>
      <c r="J46" s="23" t="str">
        <f>Data!J530</f>
        <v/>
      </c>
      <c r="K46" s="23" t="str">
        <f>Data!K530</f>
        <v/>
      </c>
    </row>
    <row r="47" spans="1:11" s="46" customFormat="1" ht="15" customHeight="1" x14ac:dyDescent="0.25">
      <c r="A47" s="46" t="str">
        <f>Data!A531</f>
        <v>115-53510-019</v>
      </c>
      <c r="B47" s="46" t="str">
        <f>Data!B531</f>
        <v>INTERLOCAL - WCEDC</v>
      </c>
      <c r="C47" s="23" t="str">
        <f>Data!C531</f>
        <v/>
      </c>
      <c r="D47" s="23" t="str">
        <f>Data!D531</f>
        <v/>
      </c>
      <c r="E47" s="23" t="str">
        <f>Data!E531</f>
        <v/>
      </c>
      <c r="F47" s="33" t="str">
        <f>Data!F531</f>
        <v/>
      </c>
      <c r="G47" s="37" t="str">
        <f>Data!G531</f>
        <v/>
      </c>
      <c r="H47" s="41" t="str">
        <f>Data!H531</f>
        <v/>
      </c>
      <c r="I47" s="23" t="str">
        <f>Data!I531</f>
        <v/>
      </c>
      <c r="J47" s="23" t="str">
        <f>Data!J531</f>
        <v/>
      </c>
      <c r="K47" s="23">
        <f>Data!K531</f>
        <v>7088.55</v>
      </c>
    </row>
    <row r="48" spans="1:11" s="46" customFormat="1" ht="15" customHeight="1" x14ac:dyDescent="0.25">
      <c r="A48" s="46" t="str">
        <f>Data!A532</f>
        <v>115-53550-019</v>
      </c>
      <c r="B48" s="46" t="str">
        <f>Data!B532</f>
        <v>COMPUTER SOFTWARE &amp;</v>
      </c>
      <c r="C48" s="23">
        <f>Data!C532</f>
        <v>5300</v>
      </c>
      <c r="D48" s="23">
        <f>Data!D532</f>
        <v>5300</v>
      </c>
      <c r="E48" s="23" t="str">
        <f>Data!E532</f>
        <v/>
      </c>
      <c r="F48" s="33">
        <f>Data!F532</f>
        <v>5300</v>
      </c>
      <c r="G48" s="37">
        <f>Data!G532</f>
        <v>5300</v>
      </c>
      <c r="H48" s="41">
        <f>Data!H532</f>
        <v>5300</v>
      </c>
      <c r="I48" s="23">
        <f>Data!I532</f>
        <v>5300</v>
      </c>
      <c r="J48" s="23">
        <f>Data!J532</f>
        <v>5300</v>
      </c>
      <c r="K48" s="23">
        <f>Data!K532</f>
        <v>5282</v>
      </c>
    </row>
    <row r="49" spans="1:11" s="46" customFormat="1" ht="15" customHeight="1" x14ac:dyDescent="0.25">
      <c r="A49" s="46" t="str">
        <f>Data!A533</f>
        <v>115-53621-019</v>
      </c>
      <c r="B49" s="46" t="str">
        <f>Data!B533</f>
        <v>INTERLOCAL - WOOD CO</v>
      </c>
      <c r="C49" s="23">
        <f>Data!C533</f>
        <v>26300</v>
      </c>
      <c r="D49" s="23">
        <f>Data!D533</f>
        <v>26300</v>
      </c>
      <c r="E49" s="23" t="str">
        <f>Data!E533</f>
        <v/>
      </c>
      <c r="F49" s="33" t="str">
        <f>Data!F533</f>
        <v/>
      </c>
      <c r="G49" s="37">
        <f>Data!G533</f>
        <v>26300</v>
      </c>
      <c r="H49" s="41">
        <f>Data!H533</f>
        <v>26300</v>
      </c>
      <c r="I49" s="23">
        <f>Data!I533</f>
        <v>15782.15</v>
      </c>
      <c r="J49" s="23">
        <f>Data!J533</f>
        <v>34410.35</v>
      </c>
      <c r="K49" s="23" t="str">
        <f>Data!K533</f>
        <v/>
      </c>
    </row>
    <row r="50" spans="1:11" ht="15" customHeight="1" x14ac:dyDescent="0.25">
      <c r="A50" s="46" t="str">
        <f>Data!A534</f>
        <v>115-53820-019</v>
      </c>
      <c r="B50" s="46" t="str">
        <f>Data!B534</f>
        <v>PROPERTY TAX EXPENSE</v>
      </c>
      <c r="C50" s="23">
        <f>Data!C534</f>
        <v>650</v>
      </c>
      <c r="D50" s="23">
        <f>Data!D534</f>
        <v>650</v>
      </c>
      <c r="E50" s="23" t="str">
        <f>Data!E534</f>
        <v/>
      </c>
      <c r="F50" s="33" t="str">
        <f>Data!F534</f>
        <v/>
      </c>
      <c r="G50" s="37">
        <f>Data!G534</f>
        <v>650</v>
      </c>
      <c r="H50" s="41">
        <f>Data!H534</f>
        <v>650</v>
      </c>
      <c r="I50" s="23">
        <f>Data!I534</f>
        <v>646.35</v>
      </c>
      <c r="J50" s="23">
        <f>Data!J534</f>
        <v>201.41</v>
      </c>
      <c r="K50" s="23" t="str">
        <f>Data!K534</f>
        <v/>
      </c>
    </row>
    <row r="51" spans="1:11" s="22" customFormat="1" ht="15" customHeight="1" x14ac:dyDescent="0.25">
      <c r="B51" s="22" t="s">
        <v>113</v>
      </c>
      <c r="C51" s="24">
        <f t="shared" ref="C51:K51" si="3">SUM(C35:C50)</f>
        <v>407572</v>
      </c>
      <c r="D51" s="24">
        <f t="shared" si="3"/>
        <v>450356</v>
      </c>
      <c r="E51" s="24">
        <f t="shared" si="3"/>
        <v>0</v>
      </c>
      <c r="F51" s="34">
        <f t="shared" si="3"/>
        <v>162071.19</v>
      </c>
      <c r="G51" s="38">
        <f t="shared" si="3"/>
        <v>413348.1</v>
      </c>
      <c r="H51" s="42">
        <f t="shared" si="3"/>
        <v>284194</v>
      </c>
      <c r="I51" s="24">
        <f t="shared" si="3"/>
        <v>96922.86</v>
      </c>
      <c r="J51" s="24">
        <f t="shared" si="3"/>
        <v>103477.29000000001</v>
      </c>
      <c r="K51" s="24">
        <f t="shared" si="3"/>
        <v>108047.61</v>
      </c>
    </row>
    <row r="52" spans="1:11" s="46" customFormat="1" ht="15" customHeight="1" x14ac:dyDescent="0.25">
      <c r="C52" s="23"/>
      <c r="D52" s="23"/>
      <c r="E52" s="23"/>
      <c r="F52" s="33"/>
      <c r="G52" s="37"/>
      <c r="H52" s="41"/>
      <c r="I52" s="23"/>
      <c r="J52" s="23"/>
      <c r="K52" s="23"/>
    </row>
    <row r="53" spans="1:11" s="46" customFormat="1" ht="15" customHeight="1" x14ac:dyDescent="0.25">
      <c r="A53" s="46" t="str">
        <f>Data!A535</f>
        <v>115-54050-019</v>
      </c>
      <c r="B53" s="46" t="str">
        <f>Data!B535</f>
        <v>BUILDING REPAIR</v>
      </c>
      <c r="C53" s="23">
        <f>Data!C535</f>
        <v>10000</v>
      </c>
      <c r="D53" s="23">
        <f>Data!D535</f>
        <v>10000</v>
      </c>
      <c r="E53" s="23" t="str">
        <f>Data!E535</f>
        <v/>
      </c>
      <c r="F53" s="33">
        <f>Data!F535</f>
        <v>65</v>
      </c>
      <c r="G53" s="37">
        <f>Data!G535</f>
        <v>10000</v>
      </c>
      <c r="H53" s="41">
        <f>Data!H535</f>
        <v>5000</v>
      </c>
      <c r="I53" s="23">
        <f>Data!I535</f>
        <v>6.99</v>
      </c>
      <c r="J53" s="23">
        <f>Data!J535</f>
        <v>4986.28</v>
      </c>
      <c r="K53" s="23">
        <f>Data!K535</f>
        <v>6114.82</v>
      </c>
    </row>
    <row r="54" spans="1:11" s="22" customFormat="1" ht="15" customHeight="1" x14ac:dyDescent="0.25">
      <c r="B54" s="22" t="s">
        <v>1001</v>
      </c>
      <c r="C54" s="24">
        <f>SUM(C53:C53)</f>
        <v>10000</v>
      </c>
      <c r="D54" s="24">
        <f t="shared" ref="D54:K54" si="4">SUM(D53:D53)</f>
        <v>10000</v>
      </c>
      <c r="E54" s="24">
        <f t="shared" si="4"/>
        <v>0</v>
      </c>
      <c r="F54" s="34">
        <f t="shared" si="4"/>
        <v>65</v>
      </c>
      <c r="G54" s="38">
        <f t="shared" si="4"/>
        <v>10000</v>
      </c>
      <c r="H54" s="42">
        <f t="shared" si="4"/>
        <v>5000</v>
      </c>
      <c r="I54" s="24">
        <f t="shared" si="4"/>
        <v>6.99</v>
      </c>
      <c r="J54" s="24">
        <f t="shared" si="4"/>
        <v>4986.28</v>
      </c>
      <c r="K54" s="24">
        <f t="shared" si="4"/>
        <v>6114.82</v>
      </c>
    </row>
    <row r="55" spans="1:11" s="46" customFormat="1" ht="15" customHeight="1" x14ac:dyDescent="0.25">
      <c r="C55" s="23"/>
      <c r="D55" s="23"/>
      <c r="E55" s="23"/>
      <c r="F55" s="33"/>
      <c r="G55" s="37"/>
      <c r="H55" s="41"/>
      <c r="I55" s="23"/>
      <c r="J55" s="23"/>
      <c r="K55" s="23"/>
    </row>
    <row r="56" spans="1:11" s="46" customFormat="1" ht="15" customHeight="1" x14ac:dyDescent="0.25">
      <c r="A56" s="46" t="str">
        <f>Data!A536</f>
        <v>115-56100-019</v>
      </c>
      <c r="B56" s="46" t="str">
        <f>Data!B536</f>
        <v>PARK IMPROVEMENTS</v>
      </c>
      <c r="C56" s="23">
        <f>Data!C536</f>
        <v>5000</v>
      </c>
      <c r="D56" s="23">
        <f>Data!D536</f>
        <v>5000</v>
      </c>
      <c r="E56" s="23" t="str">
        <f>Data!E536</f>
        <v/>
      </c>
      <c r="F56" s="33">
        <f>Data!F536</f>
        <v>764.98</v>
      </c>
      <c r="G56" s="37">
        <f>Data!G536</f>
        <v>3000</v>
      </c>
      <c r="H56" s="41">
        <f>Data!H536</f>
        <v>1500</v>
      </c>
      <c r="I56" s="23">
        <f>Data!I536</f>
        <v>1040.8699999999999</v>
      </c>
      <c r="J56" s="23">
        <f>Data!J536</f>
        <v>2767.71</v>
      </c>
      <c r="K56" s="23">
        <f>Data!K536</f>
        <v>760.44</v>
      </c>
    </row>
    <row r="57" spans="1:11" s="46" customFormat="1" ht="15" customHeight="1" x14ac:dyDescent="0.25">
      <c r="A57" s="46" t="str">
        <f>Data!A537</f>
        <v>115-56820-019-100188</v>
      </c>
      <c r="B57" s="46" t="str">
        <f>Data!B537</f>
        <v>STREETS &amp; ALLEYS</v>
      </c>
      <c r="C57" s="23" t="str">
        <f>Data!C537</f>
        <v/>
      </c>
      <c r="D57" s="23">
        <f>Data!D537</f>
        <v>400000</v>
      </c>
      <c r="E57" s="23" t="str">
        <f>Data!E537</f>
        <v/>
      </c>
      <c r="F57" s="33" t="str">
        <f>Data!F537</f>
        <v/>
      </c>
      <c r="G57" s="37" t="str">
        <f>Data!G537</f>
        <v/>
      </c>
      <c r="H57" s="41" t="str">
        <f>Data!H537</f>
        <v/>
      </c>
      <c r="I57" s="23" t="str">
        <f>Data!I537</f>
        <v/>
      </c>
      <c r="J57" s="23" t="str">
        <f>Data!J537</f>
        <v/>
      </c>
      <c r="K57" s="23" t="str">
        <f>Data!K537</f>
        <v/>
      </c>
    </row>
    <row r="58" spans="1:11" s="22" customFormat="1" ht="15" customHeight="1" x14ac:dyDescent="0.25">
      <c r="B58" s="22" t="s">
        <v>108</v>
      </c>
      <c r="C58" s="24">
        <f>SUM(C56:C57)</f>
        <v>5000</v>
      </c>
      <c r="D58" s="24">
        <f t="shared" ref="D58:K58" si="5">SUM(D56:D57)</f>
        <v>405000</v>
      </c>
      <c r="E58" s="24">
        <f t="shared" si="5"/>
        <v>0</v>
      </c>
      <c r="F58" s="34">
        <f t="shared" si="5"/>
        <v>764.98</v>
      </c>
      <c r="G58" s="38">
        <f t="shared" si="5"/>
        <v>3000</v>
      </c>
      <c r="H58" s="42">
        <f t="shared" si="5"/>
        <v>1500</v>
      </c>
      <c r="I58" s="24">
        <f t="shared" si="5"/>
        <v>1040.8699999999999</v>
      </c>
      <c r="J58" s="24">
        <f t="shared" si="5"/>
        <v>2767.71</v>
      </c>
      <c r="K58" s="24">
        <f t="shared" si="5"/>
        <v>760.44</v>
      </c>
    </row>
    <row r="59" spans="1:11" s="46" customFormat="1" ht="15" customHeight="1" x14ac:dyDescent="0.25">
      <c r="C59" s="23"/>
      <c r="D59" s="23"/>
      <c r="E59" s="23"/>
      <c r="F59" s="33"/>
      <c r="G59" s="37"/>
      <c r="H59" s="41"/>
      <c r="I59" s="23"/>
      <c r="J59" s="23"/>
      <c r="K59" s="23"/>
    </row>
    <row r="60" spans="1:11" s="46" customFormat="1" ht="15" customHeight="1" x14ac:dyDescent="0.25">
      <c r="A60" s="46" t="str">
        <f>Data!A538</f>
        <v>115-57100-019</v>
      </c>
      <c r="B60" s="46" t="str">
        <f>Data!B538</f>
        <v>PRINCIPAL PAYMENT</v>
      </c>
      <c r="C60" s="23">
        <f>Data!C538</f>
        <v>89000</v>
      </c>
      <c r="D60" s="23" t="str">
        <f>Data!D538</f>
        <v/>
      </c>
      <c r="E60" s="23" t="str">
        <f>Data!E538</f>
        <v/>
      </c>
      <c r="F60" s="33" t="str">
        <f>Data!F538</f>
        <v/>
      </c>
      <c r="G60" s="37" t="str">
        <f>Data!G538</f>
        <v/>
      </c>
      <c r="H60" s="41" t="str">
        <f>Data!H538</f>
        <v/>
      </c>
      <c r="I60" s="23" t="str">
        <f>Data!I538</f>
        <v/>
      </c>
      <c r="J60" s="23" t="str">
        <f>Data!J538</f>
        <v/>
      </c>
      <c r="K60" s="23" t="str">
        <f>Data!K538</f>
        <v/>
      </c>
    </row>
    <row r="61" spans="1:11" s="22" customFormat="1" ht="15" customHeight="1" x14ac:dyDescent="0.25">
      <c r="B61" s="22" t="s">
        <v>1029</v>
      </c>
      <c r="C61" s="24">
        <f>SUM(C60)</f>
        <v>89000</v>
      </c>
      <c r="D61" s="24">
        <f t="shared" ref="D61:K61" si="6">SUM(D60)</f>
        <v>0</v>
      </c>
      <c r="E61" s="24">
        <f t="shared" si="6"/>
        <v>0</v>
      </c>
      <c r="F61" s="34">
        <f t="shared" si="6"/>
        <v>0</v>
      </c>
      <c r="G61" s="38">
        <f t="shared" si="6"/>
        <v>0</v>
      </c>
      <c r="H61" s="42">
        <f t="shared" si="6"/>
        <v>0</v>
      </c>
      <c r="I61" s="24">
        <f t="shared" si="6"/>
        <v>0</v>
      </c>
      <c r="J61" s="24">
        <f t="shared" si="6"/>
        <v>0</v>
      </c>
      <c r="K61" s="24">
        <f t="shared" si="6"/>
        <v>0</v>
      </c>
    </row>
    <row r="62" spans="1:11" s="46" customFormat="1" ht="15" customHeight="1" x14ac:dyDescent="0.25">
      <c r="C62" s="23"/>
      <c r="D62" s="23"/>
      <c r="E62" s="23"/>
      <c r="F62" s="33"/>
      <c r="G62" s="37"/>
      <c r="H62" s="41"/>
      <c r="I62" s="23"/>
      <c r="J62" s="23"/>
      <c r="K62" s="23"/>
    </row>
    <row r="63" spans="1:11" s="46" customFormat="1" ht="15" customHeight="1" x14ac:dyDescent="0.25">
      <c r="A63" s="46" t="str">
        <f>Data!A539</f>
        <v>115-58200-019</v>
      </c>
      <c r="B63" s="46" t="str">
        <f>Data!B539</f>
        <v>TRANSFER OUT - GENER</v>
      </c>
      <c r="C63" s="23">
        <f>Data!C539</f>
        <v>20000</v>
      </c>
      <c r="D63" s="23">
        <f>Data!D539</f>
        <v>20000</v>
      </c>
      <c r="E63" s="23" t="str">
        <f>Data!E539</f>
        <v/>
      </c>
      <c r="F63" s="33">
        <f>Data!F539</f>
        <v>10000</v>
      </c>
      <c r="G63" s="37">
        <f>Data!G539</f>
        <v>20000</v>
      </c>
      <c r="H63" s="41">
        <f>Data!H539</f>
        <v>20000</v>
      </c>
      <c r="I63" s="23">
        <f>Data!I539</f>
        <v>20000</v>
      </c>
      <c r="J63" s="23">
        <f>Data!J539</f>
        <v>20000</v>
      </c>
      <c r="K63" s="23">
        <f>Data!K539</f>
        <v>76083.25</v>
      </c>
    </row>
    <row r="64" spans="1:11" s="46" customFormat="1" ht="15" customHeight="1" x14ac:dyDescent="0.25">
      <c r="A64" s="46" t="str">
        <f>Data!A540</f>
        <v>115-58300-019</v>
      </c>
      <c r="B64" s="46" t="str">
        <f>Data!B540</f>
        <v>TRANSFER OUT WATER U</v>
      </c>
      <c r="C64" s="23" t="str">
        <f>Data!C540</f>
        <v/>
      </c>
      <c r="D64" s="23" t="str">
        <f>Data!D540</f>
        <v/>
      </c>
      <c r="E64" s="23" t="str">
        <f>Data!E540</f>
        <v/>
      </c>
      <c r="F64" s="33">
        <f>Data!F540</f>
        <v>15000</v>
      </c>
      <c r="G64" s="37" t="str">
        <f>Data!G540</f>
        <v/>
      </c>
      <c r="H64" s="41" t="str">
        <f>Data!H540</f>
        <v/>
      </c>
      <c r="I64" s="23" t="str">
        <f>Data!I540</f>
        <v/>
      </c>
      <c r="J64" s="23" t="str">
        <f>Data!J540</f>
        <v/>
      </c>
      <c r="K64" s="23" t="str">
        <f>Data!K540</f>
        <v/>
      </c>
    </row>
    <row r="65" spans="1:11" s="46" customFormat="1" ht="15" customHeight="1" x14ac:dyDescent="0.25">
      <c r="A65" s="46" t="str">
        <f>Data!A541</f>
        <v>115-58400-019</v>
      </c>
      <c r="B65" s="46" t="str">
        <f>Data!B541</f>
        <v>TRANSFER OUT OTHER F</v>
      </c>
      <c r="C65" s="23" t="str">
        <f>Data!C541</f>
        <v/>
      </c>
      <c r="D65" s="23" t="str">
        <f>Data!D541</f>
        <v/>
      </c>
      <c r="E65" s="23" t="str">
        <f>Data!E541</f>
        <v/>
      </c>
      <c r="F65" s="33" t="str">
        <f>Data!F541</f>
        <v/>
      </c>
      <c r="G65" s="37" t="str">
        <f>Data!G541</f>
        <v/>
      </c>
      <c r="H65" s="41" t="str">
        <f>Data!H541</f>
        <v/>
      </c>
      <c r="I65" s="23" t="str">
        <f>Data!I541</f>
        <v/>
      </c>
      <c r="J65" s="23">
        <f>Data!J541</f>
        <v>25319.68</v>
      </c>
      <c r="K65" s="23" t="str">
        <f>Data!K541</f>
        <v/>
      </c>
    </row>
    <row r="66" spans="1:11" s="46" customFormat="1" ht="15" customHeight="1" x14ac:dyDescent="0.25">
      <c r="A66" s="46" t="str">
        <f>Data!A542</f>
        <v>115-58500-019</v>
      </c>
      <c r="B66" s="46" t="str">
        <f>Data!B542</f>
        <v>TRANSFER OUT - I&amp;S</v>
      </c>
      <c r="C66" s="23">
        <f>Data!C542</f>
        <v>272038</v>
      </c>
      <c r="D66" s="23">
        <f>Data!D542</f>
        <v>272038</v>
      </c>
      <c r="E66" s="23" t="str">
        <f>Data!E542</f>
        <v/>
      </c>
      <c r="F66" s="33">
        <f>Data!F542</f>
        <v>143119</v>
      </c>
      <c r="G66" s="37">
        <f>Data!G542</f>
        <v>272038</v>
      </c>
      <c r="H66" s="41">
        <f>Data!H542</f>
        <v>272038</v>
      </c>
      <c r="I66" s="23">
        <f>Data!I542</f>
        <v>275287.52</v>
      </c>
      <c r="J66" s="23">
        <f>Data!J542</f>
        <v>275990</v>
      </c>
      <c r="K66" s="23">
        <f>Data!K542</f>
        <v>269570.88</v>
      </c>
    </row>
    <row r="67" spans="1:11" s="46" customFormat="1" ht="15" customHeight="1" x14ac:dyDescent="0.25">
      <c r="A67" s="46" t="str">
        <f>Data!A543</f>
        <v>115-58800-019</v>
      </c>
      <c r="B67" s="46" t="str">
        <f>Data!B543</f>
        <v>TRANSFER OUT - MARKE</v>
      </c>
      <c r="C67" s="23">
        <f>Data!C543</f>
        <v>30000</v>
      </c>
      <c r="D67" s="23">
        <f>Data!D543</f>
        <v>30000</v>
      </c>
      <c r="E67" s="23" t="str">
        <f>Data!E543</f>
        <v/>
      </c>
      <c r="F67" s="33">
        <f>Data!F543</f>
        <v>15000</v>
      </c>
      <c r="G67" s="37">
        <f>Data!G543</f>
        <v>30000</v>
      </c>
      <c r="H67" s="41">
        <f>Data!H543</f>
        <v>30000</v>
      </c>
      <c r="I67" s="23">
        <f>Data!I543</f>
        <v>30000</v>
      </c>
      <c r="J67" s="23">
        <f>Data!J543</f>
        <v>28736.47</v>
      </c>
      <c r="K67" s="23">
        <f>Data!K543</f>
        <v>27000</v>
      </c>
    </row>
    <row r="68" spans="1:11" s="46" customFormat="1" ht="15" customHeight="1" x14ac:dyDescent="0.25">
      <c r="A68" s="46" t="str">
        <f>Data!A544</f>
        <v>115-58850-019</v>
      </c>
      <c r="B68" s="46" t="str">
        <f>Data!B544</f>
        <v>TRANSFER OUT - NAT R</v>
      </c>
      <c r="C68" s="23">
        <f>Data!C544</f>
        <v>100000</v>
      </c>
      <c r="D68" s="23">
        <f>Data!D544</f>
        <v>85435</v>
      </c>
      <c r="E68" s="23" t="str">
        <f>Data!E544</f>
        <v/>
      </c>
      <c r="F68" s="33">
        <f>Data!F544</f>
        <v>45000</v>
      </c>
      <c r="G68" s="37">
        <f>Data!G544</f>
        <v>100000</v>
      </c>
      <c r="H68" s="41">
        <f>Data!H544</f>
        <v>100000</v>
      </c>
      <c r="I68" s="23">
        <f>Data!I544</f>
        <v>90000</v>
      </c>
      <c r="J68" s="23">
        <f>Data!J544</f>
        <v>82617.570000000007</v>
      </c>
      <c r="K68" s="23">
        <f>Data!K544</f>
        <v>82450</v>
      </c>
    </row>
    <row r="69" spans="1:11" s="22" customFormat="1" ht="15" customHeight="1" x14ac:dyDescent="0.25">
      <c r="B69" s="22" t="s">
        <v>843</v>
      </c>
      <c r="C69" s="24">
        <f>SUM(C63:C68)</f>
        <v>422038</v>
      </c>
      <c r="D69" s="24">
        <f t="shared" ref="D69:K69" si="7">SUM(D63:D68)</f>
        <v>407473</v>
      </c>
      <c r="E69" s="24">
        <f t="shared" si="7"/>
        <v>0</v>
      </c>
      <c r="F69" s="34">
        <f t="shared" si="7"/>
        <v>228119</v>
      </c>
      <c r="G69" s="38">
        <f t="shared" si="7"/>
        <v>422038</v>
      </c>
      <c r="H69" s="42">
        <f t="shared" si="7"/>
        <v>422038</v>
      </c>
      <c r="I69" s="24">
        <f t="shared" si="7"/>
        <v>415287.52</v>
      </c>
      <c r="J69" s="24">
        <f t="shared" si="7"/>
        <v>432663.72000000003</v>
      </c>
      <c r="K69" s="24">
        <f t="shared" si="7"/>
        <v>455104.13</v>
      </c>
    </row>
    <row r="71" spans="1:11" s="46" customFormat="1" ht="15" customHeight="1" x14ac:dyDescent="0.25">
      <c r="B71" s="22" t="s">
        <v>844</v>
      </c>
      <c r="C71" s="24">
        <f>C29+C33+C51+C54+C58+C61+C69</f>
        <v>980911</v>
      </c>
      <c r="D71" s="24">
        <f t="shared" ref="D71:K71" si="8">D29+D33+D51+D54+D58+D61+D69</f>
        <v>1319973</v>
      </c>
      <c r="E71" s="24">
        <f t="shared" si="8"/>
        <v>0</v>
      </c>
      <c r="F71" s="33">
        <f t="shared" si="8"/>
        <v>418161.18000000005</v>
      </c>
      <c r="G71" s="37">
        <f t="shared" si="8"/>
        <v>893377.1</v>
      </c>
      <c r="H71" s="41">
        <f t="shared" si="8"/>
        <v>757042</v>
      </c>
      <c r="I71" s="24">
        <f t="shared" si="8"/>
        <v>555949.1</v>
      </c>
      <c r="J71" s="24">
        <f t="shared" si="8"/>
        <v>591312.28</v>
      </c>
      <c r="K71" s="24">
        <f t="shared" si="8"/>
        <v>632808.44999999995</v>
      </c>
    </row>
    <row r="72" spans="1:11" s="46" customFormat="1" ht="15" customHeight="1" x14ac:dyDescent="0.25">
      <c r="C72" s="23"/>
      <c r="D72" s="23"/>
      <c r="E72" s="23"/>
      <c r="F72" s="33"/>
      <c r="G72" s="37"/>
      <c r="H72" s="41"/>
      <c r="I72" s="23"/>
      <c r="J72" s="23"/>
      <c r="K72" s="23"/>
    </row>
    <row r="73" spans="1:11" ht="15" customHeight="1" x14ac:dyDescent="0.25">
      <c r="B73" s="22" t="s">
        <v>152</v>
      </c>
    </row>
    <row r="75" spans="1:11" ht="15" customHeight="1" x14ac:dyDescent="0.25">
      <c r="A75" t="s">
        <v>126</v>
      </c>
    </row>
    <row r="76" spans="1:11" ht="15" customHeight="1" thickBot="1" x14ac:dyDescent="0.3">
      <c r="B76" s="29" t="str">
        <f t="shared" ref="B76:K76" si="9">B13</f>
        <v>*Total Revenue</v>
      </c>
      <c r="C76" s="30">
        <f t="shared" si="9"/>
        <v>-980911</v>
      </c>
      <c r="D76" s="30">
        <f t="shared" si="9"/>
        <v>-1319973</v>
      </c>
      <c r="E76" s="30">
        <f t="shared" si="9"/>
        <v>0</v>
      </c>
      <c r="F76" s="35">
        <f t="shared" si="9"/>
        <v>-635728.47000000009</v>
      </c>
      <c r="G76" s="40">
        <f t="shared" si="9"/>
        <v>-893377.1</v>
      </c>
      <c r="H76" s="43">
        <f t="shared" si="9"/>
        <v>-934058</v>
      </c>
      <c r="I76" s="30">
        <f t="shared" si="9"/>
        <v>-873392.92999999993</v>
      </c>
      <c r="J76" s="30">
        <f t="shared" si="9"/>
        <v>-796668.17</v>
      </c>
      <c r="K76" s="30">
        <f t="shared" si="9"/>
        <v>-738538.98</v>
      </c>
    </row>
    <row r="77" spans="1:11" ht="15" customHeight="1" thickTop="1" x14ac:dyDescent="0.25"/>
    <row r="78" spans="1:11" ht="15" customHeight="1" x14ac:dyDescent="0.25">
      <c r="A78" t="s">
        <v>127</v>
      </c>
    </row>
    <row r="79" spans="1:11" ht="15" customHeight="1" thickBot="1" x14ac:dyDescent="0.3">
      <c r="B79" s="29" t="str">
        <f>B71</f>
        <v>*Total Expenditures</v>
      </c>
      <c r="C79" s="30">
        <f t="shared" ref="C79:K79" si="10">C71</f>
        <v>980911</v>
      </c>
      <c r="D79" s="30">
        <f t="shared" si="10"/>
        <v>1319973</v>
      </c>
      <c r="E79" s="30">
        <f t="shared" si="10"/>
        <v>0</v>
      </c>
      <c r="F79" s="35">
        <f t="shared" si="10"/>
        <v>418161.18000000005</v>
      </c>
      <c r="G79" s="40">
        <f t="shared" si="10"/>
        <v>893377.1</v>
      </c>
      <c r="H79" s="43">
        <f t="shared" si="10"/>
        <v>757042</v>
      </c>
      <c r="I79" s="30">
        <f t="shared" si="10"/>
        <v>555949.1</v>
      </c>
      <c r="J79" s="30">
        <f t="shared" si="10"/>
        <v>591312.28</v>
      </c>
      <c r="K79" s="30">
        <f t="shared" si="10"/>
        <v>632808.44999999995</v>
      </c>
    </row>
    <row r="80" spans="1:11" ht="15" customHeight="1" thickTop="1" x14ac:dyDescent="0.25"/>
    <row r="81" spans="2:11" ht="15" customHeight="1" x14ac:dyDescent="0.25">
      <c r="B81" s="22" t="s">
        <v>129</v>
      </c>
      <c r="C81" s="24">
        <f>C76+C79</f>
        <v>0</v>
      </c>
      <c r="D81" s="24">
        <f t="shared" ref="D81:K81" si="11">D76+D79</f>
        <v>0</v>
      </c>
      <c r="E81" s="24">
        <f t="shared" si="11"/>
        <v>0</v>
      </c>
      <c r="F81" s="34">
        <f t="shared" si="11"/>
        <v>-217567.29000000004</v>
      </c>
      <c r="G81" s="38">
        <f t="shared" si="11"/>
        <v>0</v>
      </c>
      <c r="H81" s="42">
        <f t="shared" si="11"/>
        <v>-177016</v>
      </c>
      <c r="I81" s="24">
        <f t="shared" si="11"/>
        <v>-317443.82999999996</v>
      </c>
      <c r="J81" s="24">
        <f t="shared" si="11"/>
        <v>-205355.89</v>
      </c>
      <c r="K81" s="24">
        <f t="shared" si="11"/>
        <v>-105730.53000000003</v>
      </c>
    </row>
  </sheetData>
  <conditionalFormatting sqref="C81:K81">
    <cfRule type="cellIs" dxfId="7" priority="1" stopIfTrue="1" operator="lessThan">
      <formula>0</formula>
    </cfRule>
    <cfRule type="cellIs" dxfId="6" priority="2" stopIfTrue="1" operator="greaterThan">
      <formula>0</formula>
    </cfRule>
  </conditionalFormatting>
  <printOptions gridLines="1"/>
  <pageMargins left="0.25" right="0.25" top="0.75" bottom="0.75" header="0.3" footer="0.3"/>
  <pageSetup scale="67" fitToHeight="0" orientation="landscape" r:id="rId1"/>
  <headerFooter>
    <oddHeader>&amp;CBUDGET
FY 2022-2023&amp;RMineola Economic Development</oddHeader>
    <oddFooter>&amp;C&amp;P&amp;R&amp;D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9"/>
  <sheetViews>
    <sheetView topLeftCell="A58" zoomScaleNormal="100" zoomScaleSheetLayoutView="100" workbookViewId="0"/>
  </sheetViews>
  <sheetFormatPr defaultRowHeight="15" x14ac:dyDescent="0.25"/>
  <cols>
    <col min="1" max="1" width="19.42578125" customWidth="1"/>
    <col min="2" max="2" width="34.5703125" customWidth="1"/>
    <col min="3" max="4" width="15.7109375" style="23" customWidth="1"/>
    <col min="5" max="5" width="13.42578125" style="23" customWidth="1"/>
    <col min="6" max="6" width="15.7109375" style="33" customWidth="1"/>
    <col min="7" max="7" width="15.7109375" style="37" customWidth="1"/>
    <col min="8" max="8" width="15.7109375" style="41" customWidth="1"/>
    <col min="9" max="11" width="15.7109375" style="23" customWidth="1"/>
  </cols>
  <sheetData>
    <row r="1" spans="1:11" s="7" customFormat="1" x14ac:dyDescent="0.25">
      <c r="A1" s="1" t="s">
        <v>0</v>
      </c>
      <c r="B1" s="1" t="s">
        <v>1</v>
      </c>
      <c r="C1" s="2" t="s">
        <v>2</v>
      </c>
      <c r="D1" s="2" t="s">
        <v>3</v>
      </c>
      <c r="E1" s="3" t="s">
        <v>984</v>
      </c>
      <c r="F1" s="4" t="s">
        <v>4</v>
      </c>
      <c r="G1" s="5" t="s">
        <v>4</v>
      </c>
      <c r="H1" s="6" t="s">
        <v>5</v>
      </c>
      <c r="I1" s="2" t="s">
        <v>6</v>
      </c>
      <c r="J1" s="2" t="s">
        <v>6</v>
      </c>
      <c r="K1" s="2" t="s">
        <v>6</v>
      </c>
    </row>
    <row r="2" spans="1:11" s="7" customFormat="1" x14ac:dyDescent="0.25">
      <c r="A2" s="8"/>
      <c r="B2" s="9" t="s">
        <v>7</v>
      </c>
      <c r="C2" s="10" t="s">
        <v>8</v>
      </c>
      <c r="D2" s="10" t="s">
        <v>182</v>
      </c>
      <c r="E2" s="11" t="s">
        <v>9</v>
      </c>
      <c r="F2" s="12" t="s">
        <v>6</v>
      </c>
      <c r="G2" s="13" t="s">
        <v>111</v>
      </c>
      <c r="H2" s="14" t="s">
        <v>4</v>
      </c>
      <c r="I2" s="15" t="s">
        <v>840</v>
      </c>
      <c r="J2" s="15" t="s">
        <v>841</v>
      </c>
      <c r="K2" s="15" t="s">
        <v>842</v>
      </c>
    </row>
    <row r="3" spans="1:11" s="7" customFormat="1" ht="15.75" thickBot="1" x14ac:dyDescent="0.3">
      <c r="A3" s="16"/>
      <c r="B3" s="17" t="s">
        <v>7</v>
      </c>
      <c r="C3" s="18" t="s">
        <v>7</v>
      </c>
      <c r="D3" s="18"/>
      <c r="E3" s="19"/>
      <c r="F3" s="50" t="s">
        <v>862</v>
      </c>
      <c r="G3" s="20" t="s">
        <v>862</v>
      </c>
      <c r="H3" s="21" t="s">
        <v>10</v>
      </c>
      <c r="I3" s="18" t="s">
        <v>863</v>
      </c>
      <c r="J3" s="18" t="s">
        <v>864</v>
      </c>
      <c r="K3" s="18" t="s">
        <v>865</v>
      </c>
    </row>
    <row r="4" spans="1:11" ht="15.75" thickTop="1" x14ac:dyDescent="0.25">
      <c r="A4" s="48" t="s">
        <v>849</v>
      </c>
      <c r="B4" s="22" t="s">
        <v>153</v>
      </c>
    </row>
    <row r="5" spans="1:11" x14ac:dyDescent="0.25">
      <c r="B5" s="22"/>
    </row>
    <row r="6" spans="1:11" x14ac:dyDescent="0.25">
      <c r="B6" s="22" t="s">
        <v>149</v>
      </c>
    </row>
    <row r="7" spans="1:11" s="46" customFormat="1" x14ac:dyDescent="0.25">
      <c r="A7" s="46" t="str">
        <f>Data!A549</f>
        <v>118-41190-000</v>
      </c>
      <c r="B7" s="46" t="str">
        <f>Data!B549</f>
        <v>EQUESTION TRAIL RIDI</v>
      </c>
      <c r="C7" s="23">
        <f>Data!C549</f>
        <v>-3000</v>
      </c>
      <c r="D7" s="23">
        <f>Data!D549</f>
        <v>-3000</v>
      </c>
      <c r="E7" s="23" t="str">
        <f>Data!E549</f>
        <v/>
      </c>
      <c r="F7" s="33">
        <f>Data!F549</f>
        <v>-3082.46</v>
      </c>
      <c r="G7" s="37">
        <f>Data!G549</f>
        <v>-3000</v>
      </c>
      <c r="H7" s="41">
        <f>Data!H549</f>
        <v>-3000</v>
      </c>
      <c r="I7" s="23">
        <f>Data!I549</f>
        <v>-4301</v>
      </c>
      <c r="J7" s="23">
        <f>Data!J549</f>
        <v>-5613.56</v>
      </c>
      <c r="K7" s="23">
        <f>Data!K549</f>
        <v>-5108.49</v>
      </c>
    </row>
    <row r="8" spans="1:11" s="46" customFormat="1" x14ac:dyDescent="0.25">
      <c r="A8" s="46" t="str">
        <f>Data!A550</f>
        <v>118-41195-000</v>
      </c>
      <c r="B8" s="46" t="str">
        <f>Data!B550</f>
        <v>PAVILION RENTAL FEES</v>
      </c>
      <c r="C8" s="23">
        <f>Data!C550</f>
        <v>-3000</v>
      </c>
      <c r="D8" s="23">
        <f>Data!D550</f>
        <v>-2000</v>
      </c>
      <c r="E8" s="23" t="str">
        <f>Data!E550</f>
        <v/>
      </c>
      <c r="F8" s="33">
        <f>Data!F550</f>
        <v>-2416.67</v>
      </c>
      <c r="G8" s="37">
        <f>Data!G550</f>
        <v>-2000</v>
      </c>
      <c r="H8" s="41">
        <f>Data!H550</f>
        <v>-2000</v>
      </c>
      <c r="I8" s="23">
        <f>Data!I550</f>
        <v>-4711.18</v>
      </c>
      <c r="J8" s="23">
        <f>Data!J550</f>
        <v>-1945</v>
      </c>
      <c r="K8" s="23">
        <f>Data!K550</f>
        <v>-3550</v>
      </c>
    </row>
    <row r="9" spans="1:11" s="46" customFormat="1" x14ac:dyDescent="0.25">
      <c r="A9" s="46" t="str">
        <f>Data!A551</f>
        <v>118-42400-000</v>
      </c>
      <c r="B9" s="46" t="str">
        <f>Data!B551</f>
        <v>MEREDITH GRANT INCOM</v>
      </c>
      <c r="C9" s="23" t="str">
        <f>Data!C551</f>
        <v/>
      </c>
      <c r="D9" s="23" t="str">
        <f>Data!D551</f>
        <v/>
      </c>
      <c r="E9" s="23" t="str">
        <f>Data!E551</f>
        <v/>
      </c>
      <c r="F9" s="33" t="str">
        <f>Data!F551</f>
        <v/>
      </c>
      <c r="G9" s="37" t="str">
        <f>Data!G551</f>
        <v/>
      </c>
      <c r="H9" s="41" t="str">
        <f>Data!H551</f>
        <v/>
      </c>
      <c r="I9" s="23">
        <f>Data!I551</f>
        <v>-5502</v>
      </c>
      <c r="J9" s="23" t="str">
        <f>Data!J551</f>
        <v/>
      </c>
      <c r="K9" s="23" t="str">
        <f>Data!K551</f>
        <v/>
      </c>
    </row>
    <row r="10" spans="1:11" s="46" customFormat="1" x14ac:dyDescent="0.25">
      <c r="A10" s="46" t="str">
        <f>Data!A552</f>
        <v>118-42403-000</v>
      </c>
      <c r="B10" s="46" t="str">
        <f>Data!B552</f>
        <v>DONATIONS - OTHER GI</v>
      </c>
      <c r="C10" s="23">
        <f>Data!C552</f>
        <v>-5000</v>
      </c>
      <c r="D10" s="23">
        <f>Data!D552</f>
        <v>-5000</v>
      </c>
      <c r="E10" s="23" t="str">
        <f>Data!E552</f>
        <v/>
      </c>
      <c r="F10" s="33">
        <f>Data!F552</f>
        <v>-5055</v>
      </c>
      <c r="G10" s="37">
        <f>Data!G552</f>
        <v>-5000</v>
      </c>
      <c r="H10" s="41">
        <f>Data!H552</f>
        <v>-5000</v>
      </c>
      <c r="I10" s="23">
        <f>Data!I552</f>
        <v>-5825</v>
      </c>
      <c r="J10" s="23">
        <f>Data!J552</f>
        <v>-7874.87</v>
      </c>
      <c r="K10" s="23">
        <f>Data!K552</f>
        <v>-5515</v>
      </c>
    </row>
    <row r="11" spans="1:11" s="46" customFormat="1" x14ac:dyDescent="0.25">
      <c r="A11" s="46" t="str">
        <f>Data!A553</f>
        <v>118-42404-000-DISC</v>
      </c>
      <c r="B11" s="46" t="str">
        <f>Data!B553</f>
        <v>DISC GOLF COURSE</v>
      </c>
      <c r="C11" s="23" t="str">
        <f>Data!C553</f>
        <v/>
      </c>
      <c r="D11" s="23" t="str">
        <f>Data!D553</f>
        <v/>
      </c>
      <c r="E11" s="23" t="str">
        <f>Data!E553</f>
        <v/>
      </c>
      <c r="F11" s="33" t="str">
        <f>Data!F553</f>
        <v/>
      </c>
      <c r="G11" s="37" t="str">
        <f>Data!G553</f>
        <v/>
      </c>
      <c r="H11" s="41" t="str">
        <f>Data!H553</f>
        <v/>
      </c>
      <c r="I11" s="23">
        <f>Data!I553</f>
        <v>-2682</v>
      </c>
      <c r="J11" s="23" t="str">
        <f>Data!J553</f>
        <v/>
      </c>
      <c r="K11" s="23" t="str">
        <f>Data!K553</f>
        <v/>
      </c>
    </row>
    <row r="12" spans="1:11" s="46" customFormat="1" x14ac:dyDescent="0.25">
      <c r="A12" s="46" t="str">
        <f>Data!A554</f>
        <v>118-43505-000</v>
      </c>
      <c r="B12" s="46" t="str">
        <f>Data!B554</f>
        <v>MISCELLANEOUS INCOME</v>
      </c>
      <c r="C12" s="23">
        <f>Data!C554</f>
        <v>-75000</v>
      </c>
      <c r="D12" s="23">
        <f>Data!D554</f>
        <v>-3886</v>
      </c>
      <c r="E12" s="23" t="str">
        <f>Data!E554</f>
        <v/>
      </c>
      <c r="F12" s="33">
        <f>Data!F554</f>
        <v>-645</v>
      </c>
      <c r="G12" s="37">
        <f>Data!G554</f>
        <v>-78886</v>
      </c>
      <c r="H12" s="41">
        <f>Data!H554</f>
        <v>-78886</v>
      </c>
      <c r="I12" s="23">
        <f>Data!I554</f>
        <v>-3063.75</v>
      </c>
      <c r="J12" s="23">
        <f>Data!J554</f>
        <v>-20</v>
      </c>
      <c r="K12" s="23" t="str">
        <f>Data!K554</f>
        <v/>
      </c>
    </row>
    <row r="13" spans="1:11" s="46" customFormat="1" x14ac:dyDescent="0.25">
      <c r="A13" s="46" t="str">
        <f>Data!A555</f>
        <v>118-43508-000</v>
      </c>
      <c r="B13" s="46" t="str">
        <f>Data!B555</f>
        <v>SPECIAL PROJECTS INC</v>
      </c>
      <c r="C13" s="23">
        <f>Data!C555</f>
        <v>-5000</v>
      </c>
      <c r="D13" s="23">
        <f>Data!D555</f>
        <v>-5000</v>
      </c>
      <c r="E13" s="23" t="str">
        <f>Data!E555</f>
        <v/>
      </c>
      <c r="F13" s="33">
        <f>Data!F555</f>
        <v>-596.12</v>
      </c>
      <c r="G13" s="37">
        <f>Data!G555</f>
        <v>-4500</v>
      </c>
      <c r="H13" s="41">
        <f>Data!H555</f>
        <v>-4500</v>
      </c>
      <c r="I13" s="23" t="str">
        <f>Data!I555</f>
        <v/>
      </c>
      <c r="J13" s="23">
        <f>Data!J555</f>
        <v>-1514</v>
      </c>
      <c r="K13" s="23" t="str">
        <f>Data!K555</f>
        <v/>
      </c>
    </row>
    <row r="14" spans="1:11" s="46" customFormat="1" x14ac:dyDescent="0.25">
      <c r="A14" s="46" t="str">
        <f>Data!A556</f>
        <v>118-43581-000</v>
      </c>
      <c r="B14" s="46" t="str">
        <f>Data!B556</f>
        <v>SPECIAL EVENTS</v>
      </c>
      <c r="C14" s="23" t="str">
        <f>Data!C556</f>
        <v/>
      </c>
      <c r="D14" s="23" t="str">
        <f>Data!D556</f>
        <v/>
      </c>
      <c r="E14" s="23" t="str">
        <f>Data!E556</f>
        <v/>
      </c>
      <c r="F14" s="33">
        <f>Data!F556</f>
        <v>-100</v>
      </c>
      <c r="G14" s="37" t="str">
        <f>Data!G556</f>
        <v/>
      </c>
      <c r="H14" s="41" t="str">
        <f>Data!H556</f>
        <v/>
      </c>
      <c r="I14" s="23" t="str">
        <f>Data!I556</f>
        <v/>
      </c>
      <c r="J14" s="23" t="str">
        <f>Data!J556</f>
        <v/>
      </c>
      <c r="K14" s="23" t="str">
        <f>Data!K556</f>
        <v/>
      </c>
    </row>
    <row r="15" spans="1:11" s="46" customFormat="1" x14ac:dyDescent="0.25">
      <c r="A15" s="46" t="str">
        <f>Data!A557</f>
        <v>118-43585-000</v>
      </c>
      <c r="B15" s="46" t="str">
        <f>Data!B557</f>
        <v>MERCHANDISE SALES</v>
      </c>
      <c r="C15" s="23">
        <f>Data!C557</f>
        <v>-50</v>
      </c>
      <c r="D15" s="23">
        <f>Data!D557</f>
        <v>-50</v>
      </c>
      <c r="E15" s="23" t="str">
        <f>Data!E557</f>
        <v/>
      </c>
      <c r="F15" s="33" t="str">
        <f>Data!F557</f>
        <v/>
      </c>
      <c r="G15" s="37">
        <f>Data!G557</f>
        <v>-50</v>
      </c>
      <c r="H15" s="41">
        <f>Data!H557</f>
        <v>-50</v>
      </c>
      <c r="I15" s="23">
        <f>Data!I557</f>
        <v>-75</v>
      </c>
      <c r="J15" s="23">
        <f>Data!J557</f>
        <v>-15</v>
      </c>
      <c r="K15" s="23">
        <f>Data!K557</f>
        <v>-76.849999999999994</v>
      </c>
    </row>
    <row r="16" spans="1:11" s="46" customFormat="1" x14ac:dyDescent="0.25">
      <c r="A16" s="46" t="str">
        <f>Data!A558</f>
        <v>118-43600-000</v>
      </c>
      <c r="B16" s="46" t="str">
        <f>Data!B558</f>
        <v>TRANSFER IN</v>
      </c>
      <c r="C16" s="23" t="str">
        <f>Data!C558</f>
        <v/>
      </c>
      <c r="D16" s="23" t="str">
        <f>Data!D558</f>
        <v/>
      </c>
      <c r="E16" s="23" t="str">
        <f>Data!E558</f>
        <v/>
      </c>
      <c r="F16" s="33">
        <f>Data!F558</f>
        <v>-39443</v>
      </c>
      <c r="G16" s="37" t="str">
        <f>Data!G558</f>
        <v/>
      </c>
      <c r="H16" s="41" t="str">
        <f>Data!H558</f>
        <v/>
      </c>
      <c r="I16" s="23" t="str">
        <f>Data!I558</f>
        <v/>
      </c>
      <c r="J16" s="23" t="str">
        <f>Data!J558</f>
        <v/>
      </c>
      <c r="K16" s="23" t="str">
        <f>Data!K558</f>
        <v/>
      </c>
    </row>
    <row r="17" spans="1:11" s="46" customFormat="1" x14ac:dyDescent="0.25">
      <c r="A17" s="46" t="str">
        <f>Data!A559</f>
        <v>118-43650-000</v>
      </c>
      <c r="B17" s="46" t="str">
        <f>Data!B559</f>
        <v>TRANSFER IN - GENERA</v>
      </c>
      <c r="C17" s="23" t="str">
        <f>Data!C559</f>
        <v/>
      </c>
      <c r="D17" s="23">
        <f>Data!D559</f>
        <v>-75000</v>
      </c>
      <c r="E17" s="23" t="str">
        <f>Data!E559</f>
        <v/>
      </c>
      <c r="F17" s="33" t="str">
        <f>Data!F559</f>
        <v/>
      </c>
      <c r="G17" s="37" t="str">
        <f>Data!G559</f>
        <v/>
      </c>
      <c r="H17" s="41" t="str">
        <f>Data!H559</f>
        <v/>
      </c>
      <c r="I17" s="23" t="str">
        <f>Data!I559</f>
        <v/>
      </c>
      <c r="J17" s="23" t="str">
        <f>Data!J559</f>
        <v/>
      </c>
      <c r="K17" s="23" t="str">
        <f>Data!K559</f>
        <v/>
      </c>
    </row>
    <row r="18" spans="1:11" s="46" customFormat="1" x14ac:dyDescent="0.25">
      <c r="A18" s="46" t="str">
        <f>Data!A560</f>
        <v>118-43700-000</v>
      </c>
      <c r="B18" s="46" t="str">
        <f>Data!B560</f>
        <v>TRANSFER IN - MEDC</v>
      </c>
      <c r="C18" s="23">
        <f>Data!C560</f>
        <v>-85435</v>
      </c>
      <c r="D18" s="23">
        <f>Data!D560</f>
        <v>-85435</v>
      </c>
      <c r="E18" s="23" t="str">
        <f>Data!E560</f>
        <v/>
      </c>
      <c r="F18" s="33">
        <f>Data!F560</f>
        <v>-45000</v>
      </c>
      <c r="G18" s="37">
        <f>Data!G560</f>
        <v>-100000</v>
      </c>
      <c r="H18" s="41">
        <f>Data!H560</f>
        <v>-100000</v>
      </c>
      <c r="I18" s="23">
        <f>Data!I560</f>
        <v>-90000</v>
      </c>
      <c r="J18" s="23">
        <f>Data!J560</f>
        <v>-82617.570000000007</v>
      </c>
      <c r="K18" s="23">
        <f>Data!K560</f>
        <v>-82450</v>
      </c>
    </row>
    <row r="19" spans="1:11" x14ac:dyDescent="0.25">
      <c r="B19" s="22" t="s">
        <v>150</v>
      </c>
      <c r="C19" s="24">
        <f t="shared" ref="C19:K19" si="0">SUM(C7:C18)</f>
        <v>-176485</v>
      </c>
      <c r="D19" s="24">
        <f t="shared" si="0"/>
        <v>-179371</v>
      </c>
      <c r="E19" s="24">
        <f t="shared" si="0"/>
        <v>0</v>
      </c>
      <c r="F19" s="34">
        <f t="shared" si="0"/>
        <v>-96338.25</v>
      </c>
      <c r="G19" s="38">
        <f t="shared" si="0"/>
        <v>-193436</v>
      </c>
      <c r="H19" s="42">
        <f t="shared" si="0"/>
        <v>-193436</v>
      </c>
      <c r="I19" s="24">
        <f t="shared" si="0"/>
        <v>-116159.93</v>
      </c>
      <c r="J19" s="24">
        <f t="shared" si="0"/>
        <v>-99600</v>
      </c>
      <c r="K19" s="24">
        <f t="shared" si="0"/>
        <v>-96700.34</v>
      </c>
    </row>
    <row r="21" spans="1:11" x14ac:dyDescent="0.25">
      <c r="B21" s="22" t="s">
        <v>154</v>
      </c>
    </row>
    <row r="23" spans="1:11" s="46" customFormat="1" x14ac:dyDescent="0.25">
      <c r="A23" s="46" t="str">
        <f>Data!A561</f>
        <v>118-51010-020</v>
      </c>
      <c r="B23" s="46" t="str">
        <f>Data!B561</f>
        <v>SALARIES &amp; WAGES LAB</v>
      </c>
      <c r="C23" s="23">
        <f>Data!C561</f>
        <v>75874</v>
      </c>
      <c r="D23" s="23">
        <f>Data!D561</f>
        <v>75874</v>
      </c>
      <c r="E23" s="23" t="str">
        <f>Data!E561</f>
        <v/>
      </c>
      <c r="F23" s="33">
        <f>Data!F561</f>
        <v>44805.120000000003</v>
      </c>
      <c r="G23" s="37">
        <f>Data!G561</f>
        <v>79906</v>
      </c>
      <c r="H23" s="41">
        <f>Data!H561</f>
        <v>72260</v>
      </c>
      <c r="I23" s="23">
        <f>Data!I561</f>
        <v>44943.46</v>
      </c>
      <c r="J23" s="23">
        <f>Data!J561</f>
        <v>44252.88</v>
      </c>
      <c r="K23" s="23">
        <f>Data!K561</f>
        <v>31932.36</v>
      </c>
    </row>
    <row r="24" spans="1:11" s="46" customFormat="1" x14ac:dyDescent="0.25">
      <c r="A24" s="46" t="str">
        <f>Data!A562</f>
        <v>118-51020-020</v>
      </c>
      <c r="B24" s="46" t="str">
        <f>Data!B562</f>
        <v>OVERTIME</v>
      </c>
      <c r="C24" s="23">
        <f>Data!C562</f>
        <v>981</v>
      </c>
      <c r="D24" s="23">
        <f>Data!D562</f>
        <v>981</v>
      </c>
      <c r="E24" s="23" t="str">
        <f>Data!E562</f>
        <v/>
      </c>
      <c r="F24" s="33" t="str">
        <f>Data!F562</f>
        <v/>
      </c>
      <c r="G24" s="37">
        <f>Data!G562</f>
        <v>981</v>
      </c>
      <c r="H24" s="41">
        <f>Data!H562</f>
        <v>981</v>
      </c>
      <c r="I24" s="23" t="str">
        <f>Data!I562</f>
        <v/>
      </c>
      <c r="J24" s="23" t="str">
        <f>Data!J562</f>
        <v/>
      </c>
      <c r="K24" s="23">
        <f>Data!K562</f>
        <v>24.04</v>
      </c>
    </row>
    <row r="25" spans="1:11" s="46" customFormat="1" x14ac:dyDescent="0.25">
      <c r="A25" s="46" t="str">
        <f>Data!A563</f>
        <v>118-51030-020</v>
      </c>
      <c r="B25" s="46" t="str">
        <f>Data!B563</f>
        <v>LONGEVITY</v>
      </c>
      <c r="C25" s="23">
        <f>Data!C563</f>
        <v>1302</v>
      </c>
      <c r="D25" s="23">
        <f>Data!D563</f>
        <v>1302</v>
      </c>
      <c r="E25" s="23" t="str">
        <f>Data!E563</f>
        <v/>
      </c>
      <c r="F25" s="33">
        <f>Data!F563</f>
        <v>994</v>
      </c>
      <c r="G25" s="37">
        <f>Data!G563</f>
        <v>1134</v>
      </c>
      <c r="H25" s="41">
        <f>Data!H563</f>
        <v>994</v>
      </c>
      <c r="I25" s="23">
        <f>Data!I563</f>
        <v>184</v>
      </c>
      <c r="J25" s="23">
        <f>Data!J563</f>
        <v>132</v>
      </c>
      <c r="K25" s="23">
        <f>Data!K563</f>
        <v>88</v>
      </c>
    </row>
    <row r="26" spans="1:11" s="46" customFormat="1" x14ac:dyDescent="0.25">
      <c r="A26" s="46" t="str">
        <f>Data!A564</f>
        <v>118-51100-020</v>
      </c>
      <c r="B26" s="46" t="str">
        <f>Data!B564</f>
        <v>CONTRIBUTIONS TO TRM</v>
      </c>
      <c r="C26" s="23">
        <f>Data!C564</f>
        <v>8142</v>
      </c>
      <c r="D26" s="23">
        <f>Data!D564</f>
        <v>8459</v>
      </c>
      <c r="E26" s="23" t="str">
        <f>Data!E564</f>
        <v/>
      </c>
      <c r="F26" s="33">
        <f>Data!F564</f>
        <v>4939.43</v>
      </c>
      <c r="G26" s="37">
        <f>Data!G564</f>
        <v>7743</v>
      </c>
      <c r="H26" s="41">
        <f>Data!H564</f>
        <v>7743</v>
      </c>
      <c r="I26" s="23">
        <f>Data!I564</f>
        <v>3882.84</v>
      </c>
      <c r="J26" s="23">
        <f>Data!J564</f>
        <v>1626.91</v>
      </c>
      <c r="K26" s="23">
        <f>Data!K564</f>
        <v>1440.1</v>
      </c>
    </row>
    <row r="27" spans="1:11" s="46" customFormat="1" x14ac:dyDescent="0.25">
      <c r="A27" s="46" t="str">
        <f>Data!A565</f>
        <v>118-51110-020</v>
      </c>
      <c r="B27" s="46" t="str">
        <f>Data!B565</f>
        <v>FICA EXPENSE</v>
      </c>
      <c r="C27" s="23">
        <f>Data!C565</f>
        <v>4529</v>
      </c>
      <c r="D27" s="23">
        <f>Data!D565</f>
        <v>4529</v>
      </c>
      <c r="E27" s="23" t="str">
        <f>Data!E565</f>
        <v/>
      </c>
      <c r="F27" s="33">
        <f>Data!F565</f>
        <v>2617.6799999999998</v>
      </c>
      <c r="G27" s="37">
        <f>Data!G565</f>
        <v>4714</v>
      </c>
      <c r="H27" s="41">
        <f>Data!H565</f>
        <v>4318</v>
      </c>
      <c r="I27" s="23">
        <f>Data!I565</f>
        <v>2520.44</v>
      </c>
      <c r="J27" s="23">
        <f>Data!J565</f>
        <v>2399.1</v>
      </c>
      <c r="K27" s="23">
        <f>Data!K565</f>
        <v>1984.98</v>
      </c>
    </row>
    <row r="28" spans="1:11" s="46" customFormat="1" x14ac:dyDescent="0.25">
      <c r="A28" s="46" t="str">
        <f>Data!A566</f>
        <v>118-51115-020</v>
      </c>
      <c r="B28" s="46" t="str">
        <f>Data!B566</f>
        <v>MEDICARE EXPENSE</v>
      </c>
      <c r="C28" s="23">
        <f>Data!C566</f>
        <v>1060</v>
      </c>
      <c r="D28" s="23">
        <f>Data!D566</f>
        <v>1060</v>
      </c>
      <c r="E28" s="23" t="str">
        <f>Data!E566</f>
        <v/>
      </c>
      <c r="F28" s="33">
        <f>Data!F566</f>
        <v>612.20000000000005</v>
      </c>
      <c r="G28" s="37">
        <f>Data!G566</f>
        <v>1103</v>
      </c>
      <c r="H28" s="41">
        <f>Data!H566</f>
        <v>1010</v>
      </c>
      <c r="I28" s="23">
        <f>Data!I566</f>
        <v>589.45000000000005</v>
      </c>
      <c r="J28" s="23">
        <f>Data!J566</f>
        <v>561.08000000000004</v>
      </c>
      <c r="K28" s="23">
        <f>Data!K566</f>
        <v>448.49</v>
      </c>
    </row>
    <row r="29" spans="1:11" s="46" customFormat="1" x14ac:dyDescent="0.25">
      <c r="A29" s="46" t="str">
        <f>Data!A567</f>
        <v>118-51150-020</v>
      </c>
      <c r="B29" s="46" t="str">
        <f>Data!B567</f>
        <v>UNEMPLOYMENT TAX EXP</v>
      </c>
      <c r="C29" s="23">
        <f>Data!C567</f>
        <v>504</v>
      </c>
      <c r="D29" s="23">
        <f>Data!D567</f>
        <v>504</v>
      </c>
      <c r="E29" s="23" t="str">
        <f>Data!E567</f>
        <v/>
      </c>
      <c r="F29" s="33">
        <f>Data!F567</f>
        <v>19.68</v>
      </c>
      <c r="G29" s="37">
        <f>Data!G567</f>
        <v>718</v>
      </c>
      <c r="H29" s="41">
        <f>Data!H567</f>
        <v>504</v>
      </c>
      <c r="I29" s="23">
        <f>Data!I567</f>
        <v>436.8</v>
      </c>
      <c r="J29" s="23">
        <f>Data!J567</f>
        <v>235.12</v>
      </c>
      <c r="K29" s="23">
        <f>Data!K567</f>
        <v>9</v>
      </c>
    </row>
    <row r="30" spans="1:11" s="46" customFormat="1" x14ac:dyDescent="0.25">
      <c r="A30" s="46" t="str">
        <f>Data!A568</f>
        <v>118-51210-020</v>
      </c>
      <c r="B30" s="46" t="str">
        <f>Data!B568</f>
        <v>INSURANCE - MEDICAL</v>
      </c>
      <c r="C30" s="23">
        <f>Data!C568</f>
        <v>23782</v>
      </c>
      <c r="D30" s="23">
        <f>Data!D568</f>
        <v>23782</v>
      </c>
      <c r="E30" s="23" t="str">
        <f>Data!E568</f>
        <v/>
      </c>
      <c r="F30" s="33">
        <f>Data!F568</f>
        <v>13646.23</v>
      </c>
      <c r="G30" s="37">
        <f>Data!G568</f>
        <v>23817</v>
      </c>
      <c r="H30" s="41">
        <f>Data!H568</f>
        <v>21627</v>
      </c>
      <c r="I30" s="23">
        <f>Data!I568</f>
        <v>10971.25</v>
      </c>
      <c r="J30" s="23">
        <f>Data!J568</f>
        <v>10312.17</v>
      </c>
      <c r="K30" s="23">
        <f>Data!K568</f>
        <v>7635.32</v>
      </c>
    </row>
    <row r="31" spans="1:11" s="46" customFormat="1" x14ac:dyDescent="0.25">
      <c r="A31" s="46" t="str">
        <f>Data!A569</f>
        <v>118-51220-020</v>
      </c>
      <c r="B31" s="46" t="str">
        <f>Data!B569</f>
        <v>INSURANCE - WORKERS</v>
      </c>
      <c r="C31" s="23">
        <f>Data!C569</f>
        <v>4295</v>
      </c>
      <c r="D31" s="23">
        <f>Data!D569</f>
        <v>4295</v>
      </c>
      <c r="E31" s="23" t="str">
        <f>Data!E569</f>
        <v/>
      </c>
      <c r="F31" s="33">
        <f>Data!F569</f>
        <v>4085</v>
      </c>
      <c r="G31" s="37">
        <f>Data!G569</f>
        <v>4085</v>
      </c>
      <c r="H31" s="41">
        <f>Data!H569</f>
        <v>4085</v>
      </c>
      <c r="I31" s="23">
        <f>Data!I569</f>
        <v>1960</v>
      </c>
      <c r="J31" s="23">
        <f>Data!J569</f>
        <v>1957</v>
      </c>
      <c r="K31" s="23" t="str">
        <f>Data!K569</f>
        <v/>
      </c>
    </row>
    <row r="32" spans="1:11" s="46" customFormat="1" x14ac:dyDescent="0.25">
      <c r="A32" s="46" t="str">
        <f>Data!A570</f>
        <v>118-51225-020</v>
      </c>
      <c r="B32" s="46" t="str">
        <f>Data!B570</f>
        <v>TELEMEDICINE EXPENSE</v>
      </c>
      <c r="C32" s="23">
        <f>Data!C570</f>
        <v>180</v>
      </c>
      <c r="D32" s="23">
        <f>Data!D570</f>
        <v>180</v>
      </c>
      <c r="E32" s="23" t="str">
        <f>Data!E570</f>
        <v/>
      </c>
      <c r="F32" s="33">
        <f>Data!F570</f>
        <v>180</v>
      </c>
      <c r="G32" s="37">
        <f>Data!G570</f>
        <v>180</v>
      </c>
      <c r="H32" s="41">
        <f>Data!H570</f>
        <v>180</v>
      </c>
      <c r="I32" s="23">
        <f>Data!I570</f>
        <v>90</v>
      </c>
      <c r="J32" s="23">
        <f>Data!J570</f>
        <v>120</v>
      </c>
      <c r="K32" s="23" t="str">
        <f>Data!K570</f>
        <v/>
      </c>
    </row>
    <row r="33" spans="1:11" s="46" customFormat="1" x14ac:dyDescent="0.25">
      <c r="A33" s="46" t="str">
        <f>Data!A571</f>
        <v>118-51230-020</v>
      </c>
      <c r="B33" s="46" t="str">
        <f>Data!B571</f>
        <v>MISC EMPLOYEE INSURA</v>
      </c>
      <c r="C33" s="23">
        <f>Data!C571</f>
        <v>100</v>
      </c>
      <c r="D33" s="23">
        <f>Data!D571</f>
        <v>100</v>
      </c>
      <c r="E33" s="23" t="str">
        <f>Data!E571</f>
        <v/>
      </c>
      <c r="F33" s="33" t="str">
        <f>Data!F571</f>
        <v/>
      </c>
      <c r="G33" s="37">
        <f>Data!G571</f>
        <v>100</v>
      </c>
      <c r="H33" s="41">
        <f>Data!H571</f>
        <v>100</v>
      </c>
      <c r="I33" s="23">
        <f>Data!I571</f>
        <v>924.08</v>
      </c>
      <c r="J33" s="23">
        <f>Data!J571</f>
        <v>145.15</v>
      </c>
      <c r="K33" s="23">
        <f>Data!K571</f>
        <v>-22.57</v>
      </c>
    </row>
    <row r="34" spans="1:11" s="46" customFormat="1" x14ac:dyDescent="0.25">
      <c r="A34" s="46" t="str">
        <f>Data!A572</f>
        <v>118-51235-020</v>
      </c>
      <c r="B34" s="46" t="str">
        <f>Data!B572</f>
        <v>HEALTH SAVINGS PLAN</v>
      </c>
      <c r="C34" s="23">
        <f>Data!C572</f>
        <v>2000</v>
      </c>
      <c r="D34" s="23" t="str">
        <f>Data!D572</f>
        <v/>
      </c>
      <c r="E34" s="23" t="str">
        <f>Data!E572</f>
        <v/>
      </c>
      <c r="F34" s="33">
        <f>Data!F572</f>
        <v>200</v>
      </c>
      <c r="G34" s="37">
        <f>Data!G572</f>
        <v>2000</v>
      </c>
      <c r="H34" s="41">
        <f>Data!H572</f>
        <v>2000</v>
      </c>
      <c r="I34" s="23">
        <f>Data!I572</f>
        <v>2800</v>
      </c>
      <c r="J34" s="23">
        <f>Data!J572</f>
        <v>1000</v>
      </c>
      <c r="K34" s="23" t="str">
        <f>Data!K572</f>
        <v/>
      </c>
    </row>
    <row r="35" spans="1:11" x14ac:dyDescent="0.25">
      <c r="B35" s="22" t="s">
        <v>120</v>
      </c>
      <c r="C35" s="24">
        <f t="shared" ref="C35:K35" si="1">SUM(C23:C34)</f>
        <v>122749</v>
      </c>
      <c r="D35" s="24">
        <f t="shared" si="1"/>
        <v>121066</v>
      </c>
      <c r="E35" s="24">
        <f t="shared" si="1"/>
        <v>0</v>
      </c>
      <c r="F35" s="34">
        <f t="shared" si="1"/>
        <v>72099.34</v>
      </c>
      <c r="G35" s="38">
        <f t="shared" si="1"/>
        <v>126481</v>
      </c>
      <c r="H35" s="42">
        <f t="shared" si="1"/>
        <v>115802</v>
      </c>
      <c r="I35" s="24">
        <f t="shared" si="1"/>
        <v>69302.320000000007</v>
      </c>
      <c r="J35" s="24">
        <f t="shared" si="1"/>
        <v>62741.41</v>
      </c>
      <c r="K35" s="24">
        <f t="shared" si="1"/>
        <v>43539.72</v>
      </c>
    </row>
    <row r="37" spans="1:11" s="46" customFormat="1" x14ac:dyDescent="0.25">
      <c r="A37" s="46" t="str">
        <f>Data!A573</f>
        <v>118-52200-020</v>
      </c>
      <c r="B37" s="46" t="str">
        <f>Data!B573</f>
        <v>FUEL - GASOLINE</v>
      </c>
      <c r="C37" s="23">
        <f>Data!C573</f>
        <v>3700</v>
      </c>
      <c r="D37" s="23">
        <f>Data!D573</f>
        <v>3700</v>
      </c>
      <c r="E37" s="23" t="str">
        <f>Data!E573</f>
        <v/>
      </c>
      <c r="F37" s="33">
        <f>Data!F573</f>
        <v>2054.7399999999998</v>
      </c>
      <c r="G37" s="37">
        <f>Data!G573</f>
        <v>2300</v>
      </c>
      <c r="H37" s="41">
        <f>Data!H573</f>
        <v>2700</v>
      </c>
      <c r="I37" s="23">
        <f>Data!I573</f>
        <v>2474.75</v>
      </c>
      <c r="J37" s="23">
        <f>Data!J573</f>
        <v>2076.89</v>
      </c>
      <c r="K37" s="23">
        <f>Data!K573</f>
        <v>3305.38</v>
      </c>
    </row>
    <row r="38" spans="1:11" s="46" customFormat="1" x14ac:dyDescent="0.25">
      <c r="A38" s="46" t="str">
        <f>Data!A574</f>
        <v>118-52205-020</v>
      </c>
      <c r="B38" s="46" t="str">
        <f>Data!B574</f>
        <v>FUEL - DIESEL</v>
      </c>
      <c r="C38" s="23">
        <f>Data!C574</f>
        <v>4800</v>
      </c>
      <c r="D38" s="23">
        <f>Data!D574</f>
        <v>4800</v>
      </c>
      <c r="E38" s="23" t="str">
        <f>Data!E574</f>
        <v/>
      </c>
      <c r="F38" s="33">
        <f>Data!F574</f>
        <v>574</v>
      </c>
      <c r="G38" s="37">
        <f>Data!G574</f>
        <v>3000</v>
      </c>
      <c r="H38" s="41">
        <f>Data!H574</f>
        <v>3000</v>
      </c>
      <c r="I38" s="23">
        <f>Data!I574</f>
        <v>3075.05</v>
      </c>
      <c r="J38" s="23">
        <f>Data!J574</f>
        <v>1852.71</v>
      </c>
      <c r="K38" s="23">
        <f>Data!K574</f>
        <v>1564.2</v>
      </c>
    </row>
    <row r="39" spans="1:11" s="46" customFormat="1" x14ac:dyDescent="0.25">
      <c r="A39" s="46" t="str">
        <f>Data!A575</f>
        <v>118-52400-020</v>
      </c>
      <c r="B39" s="46" t="str">
        <f>Data!B575</f>
        <v>CLEANING/SANITATION</v>
      </c>
      <c r="C39" s="23">
        <f>Data!C575</f>
        <v>5200</v>
      </c>
      <c r="D39" s="23">
        <f>Data!D575</f>
        <v>5200</v>
      </c>
      <c r="E39" s="23" t="str">
        <f>Data!E575</f>
        <v/>
      </c>
      <c r="F39" s="33">
        <f>Data!F575</f>
        <v>4010.92</v>
      </c>
      <c r="G39" s="37">
        <f>Data!G575</f>
        <v>4000</v>
      </c>
      <c r="H39" s="41">
        <f>Data!H575</f>
        <v>5200</v>
      </c>
      <c r="I39" s="23">
        <f>Data!I575</f>
        <v>5186.38</v>
      </c>
      <c r="J39" s="23">
        <f>Data!J575</f>
        <v>4264.5</v>
      </c>
      <c r="K39" s="23">
        <f>Data!K575</f>
        <v>3220.43</v>
      </c>
    </row>
    <row r="40" spans="1:11" s="46" customFormat="1" x14ac:dyDescent="0.25">
      <c r="A40" s="46" t="str">
        <f>Data!A576</f>
        <v>118-52500-020</v>
      </c>
      <c r="B40" s="46" t="str">
        <f>Data!B576</f>
        <v>CLOTHING SUPPLIES</v>
      </c>
      <c r="C40" s="23">
        <f>Data!C576</f>
        <v>1800</v>
      </c>
      <c r="D40" s="23">
        <f>Data!D576</f>
        <v>1800</v>
      </c>
      <c r="E40" s="23" t="str">
        <f>Data!E576</f>
        <v/>
      </c>
      <c r="F40" s="33">
        <f>Data!F576</f>
        <v>1332.76</v>
      </c>
      <c r="G40" s="37">
        <f>Data!G576</f>
        <v>1500</v>
      </c>
      <c r="H40" s="41">
        <f>Data!H576</f>
        <v>1500</v>
      </c>
      <c r="I40" s="23">
        <f>Data!I576</f>
        <v>1038.78</v>
      </c>
      <c r="J40" s="23">
        <f>Data!J576</f>
        <v>1556.68</v>
      </c>
      <c r="K40" s="23" t="str">
        <f>Data!K576</f>
        <v/>
      </c>
    </row>
    <row r="41" spans="1:11" s="46" customFormat="1" x14ac:dyDescent="0.25">
      <c r="A41" s="46" t="str">
        <f>Data!A577</f>
        <v>118-52600-020</v>
      </c>
      <c r="B41" s="46" t="str">
        <f>Data!B577</f>
        <v>OPERATING SUPPLIES</v>
      </c>
      <c r="C41" s="23">
        <f>Data!C577</f>
        <v>1500</v>
      </c>
      <c r="D41" s="23">
        <f>Data!D577</f>
        <v>1500</v>
      </c>
      <c r="E41" s="23" t="str">
        <f>Data!E577</f>
        <v/>
      </c>
      <c r="F41" s="33">
        <f>Data!F577</f>
        <v>991.99</v>
      </c>
      <c r="G41" s="37">
        <f>Data!G577</f>
        <v>1500</v>
      </c>
      <c r="H41" s="41">
        <f>Data!H577</f>
        <v>1500</v>
      </c>
      <c r="I41" s="23">
        <f>Data!I577</f>
        <v>915.39</v>
      </c>
      <c r="J41" s="23">
        <f>Data!J577</f>
        <v>793.35</v>
      </c>
      <c r="K41" s="23">
        <f>Data!K577</f>
        <v>1230.42</v>
      </c>
    </row>
    <row r="42" spans="1:11" x14ac:dyDescent="0.25">
      <c r="B42" s="22" t="s">
        <v>35</v>
      </c>
      <c r="C42" s="24">
        <f t="shared" ref="C42:K42" si="2">SUM(C37:C41)</f>
        <v>17000</v>
      </c>
      <c r="D42" s="24">
        <f t="shared" si="2"/>
        <v>17000</v>
      </c>
      <c r="E42" s="24">
        <f t="shared" si="2"/>
        <v>0</v>
      </c>
      <c r="F42" s="34">
        <f t="shared" si="2"/>
        <v>8964.41</v>
      </c>
      <c r="G42" s="38">
        <f t="shared" si="2"/>
        <v>12300</v>
      </c>
      <c r="H42" s="42">
        <f t="shared" si="2"/>
        <v>13900</v>
      </c>
      <c r="I42" s="24">
        <f t="shared" si="2"/>
        <v>12690.35</v>
      </c>
      <c r="J42" s="24">
        <f t="shared" si="2"/>
        <v>10544.130000000001</v>
      </c>
      <c r="K42" s="24">
        <f t="shared" si="2"/>
        <v>9320.43</v>
      </c>
    </row>
    <row r="44" spans="1:11" s="46" customFormat="1" x14ac:dyDescent="0.25">
      <c r="A44" s="46" t="str">
        <f>Data!A578</f>
        <v>118-53025-020</v>
      </c>
      <c r="B44" s="46" t="str">
        <f>Data!B578</f>
        <v>ARCHAEOLOGICAL SURVE</v>
      </c>
      <c r="C44" s="23">
        <f>Data!C578</f>
        <v>500</v>
      </c>
      <c r="D44" s="23">
        <f>Data!D578</f>
        <v>500</v>
      </c>
      <c r="E44" s="23" t="str">
        <f>Data!E578</f>
        <v/>
      </c>
      <c r="F44" s="33" t="str">
        <f>Data!F578</f>
        <v/>
      </c>
      <c r="G44" s="37">
        <f>Data!G578</f>
        <v>500</v>
      </c>
      <c r="H44" s="41">
        <f>Data!H578</f>
        <v>500</v>
      </c>
      <c r="I44" s="23" t="str">
        <f>Data!I578</f>
        <v/>
      </c>
      <c r="J44" s="23" t="str">
        <f>Data!J578</f>
        <v/>
      </c>
      <c r="K44" s="23" t="str">
        <f>Data!K578</f>
        <v/>
      </c>
    </row>
    <row r="45" spans="1:11" s="46" customFormat="1" x14ac:dyDescent="0.25">
      <c r="A45" s="46" t="str">
        <f>Data!A579</f>
        <v>118-53033-020</v>
      </c>
      <c r="B45" s="46" t="str">
        <f>Data!B579</f>
        <v>MARKETING/ADVERTISIN</v>
      </c>
      <c r="C45" s="23" t="str">
        <f>Data!C579</f>
        <v/>
      </c>
      <c r="D45" s="23">
        <f>Data!D579</f>
        <v>500</v>
      </c>
      <c r="E45" s="23" t="str">
        <f>Data!E579</f>
        <v/>
      </c>
      <c r="F45" s="33">
        <f>Data!F579</f>
        <v>15</v>
      </c>
      <c r="G45" s="37" t="str">
        <f>Data!G579</f>
        <v/>
      </c>
      <c r="H45" s="41" t="str">
        <f>Data!H579</f>
        <v/>
      </c>
      <c r="I45" s="23" t="str">
        <f>Data!I579</f>
        <v/>
      </c>
      <c r="J45" s="23" t="str">
        <f>Data!J579</f>
        <v/>
      </c>
      <c r="K45" s="23" t="str">
        <f>Data!K579</f>
        <v/>
      </c>
    </row>
    <row r="46" spans="1:11" s="46" customFormat="1" x14ac:dyDescent="0.25">
      <c r="A46" s="46" t="str">
        <f>Data!A580</f>
        <v>118-53035-020</v>
      </c>
      <c r="B46" s="46" t="str">
        <f>Data!B580</f>
        <v>OTHER PROFESSIONAL S</v>
      </c>
      <c r="C46" s="23">
        <f>Data!C580</f>
        <v>1000</v>
      </c>
      <c r="D46" s="23">
        <f>Data!D580</f>
        <v>1000</v>
      </c>
      <c r="E46" s="23" t="str">
        <f>Data!E580</f>
        <v/>
      </c>
      <c r="F46" s="33">
        <f>Data!F580</f>
        <v>210</v>
      </c>
      <c r="G46" s="37">
        <f>Data!G580</f>
        <v>1000</v>
      </c>
      <c r="H46" s="41">
        <f>Data!H580</f>
        <v>1000</v>
      </c>
      <c r="I46" s="23" t="str">
        <f>Data!I580</f>
        <v/>
      </c>
      <c r="J46" s="23" t="str">
        <f>Data!J580</f>
        <v/>
      </c>
      <c r="K46" s="23" t="str">
        <f>Data!K580</f>
        <v/>
      </c>
    </row>
    <row r="47" spans="1:11" s="46" customFormat="1" x14ac:dyDescent="0.25">
      <c r="A47" s="46" t="str">
        <f>Data!A581</f>
        <v>118-53051-020</v>
      </c>
      <c r="B47" s="46" t="str">
        <f>Data!B581</f>
        <v>HISTORIC MARKERS</v>
      </c>
      <c r="C47" s="23" t="str">
        <f>Data!C581</f>
        <v/>
      </c>
      <c r="D47" s="23" t="str">
        <f>Data!D581</f>
        <v/>
      </c>
      <c r="E47" s="23" t="str">
        <f>Data!E581</f>
        <v/>
      </c>
      <c r="F47" s="33" t="str">
        <f>Data!F581</f>
        <v/>
      </c>
      <c r="G47" s="37" t="str">
        <f>Data!G581</f>
        <v/>
      </c>
      <c r="H47" s="41" t="str">
        <f>Data!H581</f>
        <v/>
      </c>
      <c r="I47" s="23" t="str">
        <f>Data!I581</f>
        <v/>
      </c>
      <c r="J47" s="23" t="str">
        <f>Data!J581</f>
        <v/>
      </c>
      <c r="K47" s="23">
        <f>Data!K581</f>
        <v>1775</v>
      </c>
    </row>
    <row r="48" spans="1:11" s="46" customFormat="1" x14ac:dyDescent="0.25">
      <c r="A48" s="46" t="str">
        <f>Data!A582</f>
        <v>118-53200-020</v>
      </c>
      <c r="B48" s="46" t="str">
        <f>Data!B582</f>
        <v>COMMUNICATIONS - TEL</v>
      </c>
      <c r="C48" s="23">
        <f>Data!C582</f>
        <v>600</v>
      </c>
      <c r="D48" s="23">
        <f>Data!D582</f>
        <v>600</v>
      </c>
      <c r="E48" s="23" t="str">
        <f>Data!E582</f>
        <v/>
      </c>
      <c r="F48" s="33">
        <f>Data!F582</f>
        <v>1645.81</v>
      </c>
      <c r="G48" s="37">
        <f>Data!G582</f>
        <v>600</v>
      </c>
      <c r="H48" s="41">
        <f>Data!H582</f>
        <v>1500</v>
      </c>
      <c r="I48" s="23">
        <f>Data!I582</f>
        <v>482.88</v>
      </c>
      <c r="J48" s="23">
        <f>Data!J582</f>
        <v>495.84</v>
      </c>
      <c r="K48" s="23">
        <f>Data!K582</f>
        <v>496.17</v>
      </c>
    </row>
    <row r="49" spans="1:11" s="46" customFormat="1" x14ac:dyDescent="0.25">
      <c r="A49" s="46" t="str">
        <f>Data!A583</f>
        <v>118-53230-020</v>
      </c>
      <c r="B49" s="46" t="str">
        <f>Data!B583</f>
        <v>UTILITIES-GAS/ELECTR</v>
      </c>
      <c r="C49" s="23">
        <f>Data!C583</f>
        <v>6500</v>
      </c>
      <c r="D49" s="23">
        <f>Data!D583</f>
        <v>6500</v>
      </c>
      <c r="E49" s="23" t="str">
        <f>Data!E583</f>
        <v/>
      </c>
      <c r="F49" s="33">
        <f>Data!F583</f>
        <v>5090.43</v>
      </c>
      <c r="G49" s="37">
        <f>Data!G583</f>
        <v>6500</v>
      </c>
      <c r="H49" s="41">
        <f>Data!H583</f>
        <v>6500</v>
      </c>
      <c r="I49" s="23">
        <f>Data!I583</f>
        <v>7378.1</v>
      </c>
      <c r="J49" s="23">
        <f>Data!J583</f>
        <v>6548.7</v>
      </c>
      <c r="K49" s="23">
        <f>Data!K583</f>
        <v>7054.89</v>
      </c>
    </row>
    <row r="50" spans="1:11" s="46" customFormat="1" x14ac:dyDescent="0.25">
      <c r="A50" s="46" t="str">
        <f>Data!A584</f>
        <v>118-53340-020</v>
      </c>
      <c r="B50" s="46" t="str">
        <f>Data!B584</f>
        <v>INSURANCE - LIABILIT</v>
      </c>
      <c r="C50" s="23">
        <f>Data!C584</f>
        <v>1236</v>
      </c>
      <c r="D50" s="23">
        <f>Data!D584</f>
        <v>1360</v>
      </c>
      <c r="E50" s="23" t="str">
        <f>Data!E584</f>
        <v/>
      </c>
      <c r="F50" s="33">
        <f>Data!F584</f>
        <v>1236</v>
      </c>
      <c r="G50" s="37">
        <f>Data!G584</f>
        <v>1236</v>
      </c>
      <c r="H50" s="41">
        <f>Data!H584</f>
        <v>1236</v>
      </c>
      <c r="I50" s="23">
        <f>Data!I584</f>
        <v>1236</v>
      </c>
      <c r="J50" s="23">
        <f>Data!J584</f>
        <v>1200</v>
      </c>
      <c r="K50" s="23" t="str">
        <f>Data!K584</f>
        <v/>
      </c>
    </row>
    <row r="51" spans="1:11" s="46" customFormat="1" x14ac:dyDescent="0.25">
      <c r="A51" s="46" t="str">
        <f>Data!A585</f>
        <v>118-53361-020</v>
      </c>
      <c r="B51" s="46" t="str">
        <f>Data!B585</f>
        <v>BOARD MEMBER EXPENSE</v>
      </c>
      <c r="C51" s="23">
        <f>Data!C585</f>
        <v>100</v>
      </c>
      <c r="D51" s="23">
        <f>Data!D585</f>
        <v>500</v>
      </c>
      <c r="E51" s="23" t="str">
        <f>Data!E585</f>
        <v/>
      </c>
      <c r="F51" s="33" t="str">
        <f>Data!F585</f>
        <v/>
      </c>
      <c r="G51" s="37">
        <f>Data!G585</f>
        <v>100</v>
      </c>
      <c r="H51" s="41">
        <f>Data!H585</f>
        <v>100</v>
      </c>
      <c r="I51" s="23">
        <f>Data!I585</f>
        <v>88.77</v>
      </c>
      <c r="J51" s="23" t="str">
        <f>Data!J585</f>
        <v/>
      </c>
      <c r="K51" s="23" t="str">
        <f>Data!K585</f>
        <v/>
      </c>
    </row>
    <row r="52" spans="1:11" s="46" customFormat="1" x14ac:dyDescent="0.25">
      <c r="A52" s="46" t="str">
        <f>Data!A586</f>
        <v>118-53451-020</v>
      </c>
      <c r="B52" s="46" t="str">
        <f>Data!B586</f>
        <v>SPECIAL EVENT EXPENS</v>
      </c>
      <c r="C52" s="23">
        <f>Data!C586</f>
        <v>1000</v>
      </c>
      <c r="D52" s="23">
        <f>Data!D586</f>
        <v>500</v>
      </c>
      <c r="E52" s="23" t="str">
        <f>Data!E586</f>
        <v/>
      </c>
      <c r="F52" s="33">
        <f>Data!F586</f>
        <v>709.44</v>
      </c>
      <c r="G52" s="37">
        <f>Data!G586</f>
        <v>1000</v>
      </c>
      <c r="H52" s="41">
        <f>Data!H586</f>
        <v>1100</v>
      </c>
      <c r="I52" s="23">
        <f>Data!I586</f>
        <v>1671.98</v>
      </c>
      <c r="J52" s="23">
        <f>Data!J586</f>
        <v>505</v>
      </c>
      <c r="K52" s="23">
        <f>Data!K586</f>
        <v>162.96</v>
      </c>
    </row>
    <row r="53" spans="1:11" x14ac:dyDescent="0.25">
      <c r="A53" s="46" t="str">
        <f>Data!A587</f>
        <v>118-53452-020-DISC</v>
      </c>
      <c r="B53" s="46" t="str">
        <f>Data!B587</f>
        <v>DISC GOLF COURSE EXP</v>
      </c>
      <c r="C53" s="23">
        <f>Data!C587</f>
        <v>500</v>
      </c>
      <c r="D53" s="23">
        <f>Data!D587</f>
        <v>500</v>
      </c>
      <c r="E53" s="23" t="str">
        <f>Data!E587</f>
        <v/>
      </c>
      <c r="F53" s="33" t="str">
        <f>Data!F587</f>
        <v/>
      </c>
      <c r="G53" s="37">
        <f>Data!G587</f>
        <v>500</v>
      </c>
      <c r="H53" s="41">
        <f>Data!H587</f>
        <v>500</v>
      </c>
      <c r="I53" s="23">
        <f>Data!I587</f>
        <v>3402.17</v>
      </c>
      <c r="J53" s="23" t="str">
        <f>Data!J587</f>
        <v/>
      </c>
      <c r="K53" s="23">
        <f>Data!K587</f>
        <v>1688.9</v>
      </c>
    </row>
    <row r="54" spans="1:11" x14ac:dyDescent="0.25">
      <c r="A54" s="46" t="str">
        <f>Data!A588</f>
        <v>118-53500-020</v>
      </c>
      <c r="B54" s="46" t="str">
        <f>Data!B588</f>
        <v>DUES &amp; SUBSCRIPTIONS</v>
      </c>
      <c r="C54" s="23">
        <f>Data!C588</f>
        <v>300</v>
      </c>
      <c r="D54" s="23">
        <f>Data!D588</f>
        <v>300</v>
      </c>
      <c r="E54" s="23" t="str">
        <f>Data!E588</f>
        <v/>
      </c>
      <c r="F54" s="33">
        <f>Data!F588</f>
        <v>400</v>
      </c>
      <c r="G54" s="37">
        <f>Data!G588</f>
        <v>300</v>
      </c>
      <c r="H54" s="41">
        <f>Data!H588</f>
        <v>500</v>
      </c>
      <c r="I54" s="23">
        <f>Data!I588</f>
        <v>325</v>
      </c>
      <c r="J54" s="23" t="str">
        <f>Data!J588</f>
        <v/>
      </c>
      <c r="K54" s="23" t="str">
        <f>Data!K588</f>
        <v/>
      </c>
    </row>
    <row r="55" spans="1:11" s="46" customFormat="1" x14ac:dyDescent="0.25">
      <c r="A55" s="46" t="str">
        <f>Data!A589</f>
        <v>118-53555-020</v>
      </c>
      <c r="B55" s="46" t="str">
        <f>Data!B589</f>
        <v>EQUIPMENT LEASES &amp; R</v>
      </c>
      <c r="C55" s="23">
        <f>Data!C589</f>
        <v>1000</v>
      </c>
      <c r="D55" s="23">
        <f>Data!D589</f>
        <v>550</v>
      </c>
      <c r="E55" s="23" t="str">
        <f>Data!E589</f>
        <v/>
      </c>
      <c r="F55" s="33">
        <f>Data!F589</f>
        <v>170</v>
      </c>
      <c r="G55" s="37">
        <f>Data!G589</f>
        <v>1000</v>
      </c>
      <c r="H55" s="41">
        <f>Data!H589</f>
        <v>1000</v>
      </c>
      <c r="I55" s="23">
        <f>Data!I589</f>
        <v>510</v>
      </c>
      <c r="J55" s="23" t="str">
        <f>Data!J589</f>
        <v/>
      </c>
      <c r="K55" s="23" t="str">
        <f>Data!K589</f>
        <v/>
      </c>
    </row>
    <row r="56" spans="1:11" s="46" customFormat="1" x14ac:dyDescent="0.25">
      <c r="A56" s="46" t="str">
        <f>Data!A590</f>
        <v>118-53611-020</v>
      </c>
      <c r="B56" s="46" t="str">
        <f>Data!B590</f>
        <v>ALARM &amp; SECURITY SYS</v>
      </c>
      <c r="C56" s="23" t="str">
        <f>Data!C590</f>
        <v/>
      </c>
      <c r="D56" s="23" t="str">
        <f>Data!D590</f>
        <v/>
      </c>
      <c r="E56" s="23" t="str">
        <f>Data!E590</f>
        <v/>
      </c>
      <c r="F56" s="33">
        <f>Data!F590</f>
        <v>6303.7</v>
      </c>
      <c r="G56" s="37" t="str">
        <f>Data!G590</f>
        <v/>
      </c>
      <c r="H56" s="41" t="str">
        <f>Data!H590</f>
        <v/>
      </c>
      <c r="I56" s="23" t="str">
        <f>Data!I590</f>
        <v/>
      </c>
      <c r="J56" s="23" t="str">
        <f>Data!J590</f>
        <v/>
      </c>
      <c r="K56" s="23" t="str">
        <f>Data!K590</f>
        <v/>
      </c>
    </row>
    <row r="57" spans="1:11" s="46" customFormat="1" x14ac:dyDescent="0.25">
      <c r="A57" s="46" t="str">
        <f>Data!A591</f>
        <v>118-53620-020</v>
      </c>
      <c r="B57" s="46" t="str">
        <f>Data!B591</f>
        <v>GROUND MAINTENANCE</v>
      </c>
      <c r="C57" s="23">
        <f>Data!C591</f>
        <v>15000</v>
      </c>
      <c r="D57" s="23">
        <f>Data!D591</f>
        <v>15000</v>
      </c>
      <c r="E57" s="23" t="str">
        <f>Data!E591</f>
        <v/>
      </c>
      <c r="F57" s="33">
        <f>Data!F591</f>
        <v>7606.37</v>
      </c>
      <c r="G57" s="37">
        <f>Data!G591</f>
        <v>18419</v>
      </c>
      <c r="H57" s="41">
        <f>Data!H591</f>
        <v>18419</v>
      </c>
      <c r="I57" s="23">
        <f>Data!I591</f>
        <v>16809.36</v>
      </c>
      <c r="J57" s="23">
        <f>Data!J591</f>
        <v>15630.55</v>
      </c>
      <c r="K57" s="23">
        <f>Data!K591</f>
        <v>16865.810000000001</v>
      </c>
    </row>
    <row r="58" spans="1:11" s="46" customFormat="1" x14ac:dyDescent="0.25">
      <c r="A58" s="46" t="str">
        <f>Data!A592</f>
        <v>118-53625-020</v>
      </c>
      <c r="B58" s="46" t="str">
        <f>Data!B592</f>
        <v>GROUND MAINT - SKATE</v>
      </c>
      <c r="C58" s="23">
        <f>Data!C592</f>
        <v>1000</v>
      </c>
      <c r="D58" s="23">
        <f>Data!D592</f>
        <v>1000</v>
      </c>
      <c r="E58" s="23" t="str">
        <f>Data!E592</f>
        <v/>
      </c>
      <c r="F58" s="33" t="str">
        <f>Data!F592</f>
        <v/>
      </c>
      <c r="G58" s="37" t="str">
        <f>Data!G592</f>
        <v/>
      </c>
      <c r="H58" s="41" t="str">
        <f>Data!H592</f>
        <v/>
      </c>
      <c r="I58" s="23" t="str">
        <f>Data!I592</f>
        <v/>
      </c>
      <c r="J58" s="23" t="str">
        <f>Data!J592</f>
        <v/>
      </c>
      <c r="K58" s="23" t="str">
        <f>Data!K592</f>
        <v/>
      </c>
    </row>
    <row r="59" spans="1:11" s="46" customFormat="1" x14ac:dyDescent="0.25">
      <c r="A59" s="46" t="str">
        <f>Data!A593</f>
        <v>118-53630-020</v>
      </c>
      <c r="B59" s="46" t="str">
        <f>Data!B593</f>
        <v>GROUND MAINT - PETER</v>
      </c>
      <c r="C59" s="23">
        <f>Data!C593</f>
        <v>1000</v>
      </c>
      <c r="D59" s="23">
        <f>Data!D593</f>
        <v>1000</v>
      </c>
      <c r="E59" s="23" t="str">
        <f>Data!E593</f>
        <v/>
      </c>
      <c r="F59" s="33" t="str">
        <f>Data!F593</f>
        <v/>
      </c>
      <c r="G59" s="37" t="str">
        <f>Data!G593</f>
        <v/>
      </c>
      <c r="H59" s="41" t="str">
        <f>Data!H593</f>
        <v/>
      </c>
      <c r="I59" s="23" t="str">
        <f>Data!I593</f>
        <v/>
      </c>
      <c r="J59" s="23" t="str">
        <f>Data!J593</f>
        <v/>
      </c>
      <c r="K59" s="23" t="str">
        <f>Data!K593</f>
        <v/>
      </c>
    </row>
    <row r="60" spans="1:11" s="46" customFormat="1" x14ac:dyDescent="0.25">
      <c r="A60" s="46" t="str">
        <f>Data!A594</f>
        <v>118-53635-020</v>
      </c>
      <c r="B60" s="46" t="str">
        <f>Data!B594</f>
        <v>GROUND MAINT - BASKE</v>
      </c>
      <c r="C60" s="23">
        <f>Data!C594</f>
        <v>500</v>
      </c>
      <c r="D60" s="23">
        <f>Data!D594</f>
        <v>500</v>
      </c>
      <c r="E60" s="23" t="str">
        <f>Data!E594</f>
        <v/>
      </c>
      <c r="F60" s="33" t="str">
        <f>Data!F594</f>
        <v/>
      </c>
      <c r="G60" s="37" t="str">
        <f>Data!G594</f>
        <v/>
      </c>
      <c r="H60" s="41" t="str">
        <f>Data!H594</f>
        <v/>
      </c>
      <c r="I60" s="23" t="str">
        <f>Data!I594</f>
        <v/>
      </c>
      <c r="J60" s="23" t="str">
        <f>Data!J594</f>
        <v/>
      </c>
      <c r="K60" s="23" t="str">
        <f>Data!K594</f>
        <v/>
      </c>
    </row>
    <row r="61" spans="1:11" s="46" customFormat="1" x14ac:dyDescent="0.25">
      <c r="A61" s="46" t="str">
        <f>Data!A595</f>
        <v>118-53750-020</v>
      </c>
      <c r="B61" s="46" t="str">
        <f>Data!B595</f>
        <v>SPECIAL PROJECTS</v>
      </c>
      <c r="C61" s="23">
        <f>Data!C595</f>
        <v>1000</v>
      </c>
      <c r="D61" s="23">
        <f>Data!D595</f>
        <v>1000</v>
      </c>
      <c r="E61" s="23" t="str">
        <f>Data!E595</f>
        <v/>
      </c>
      <c r="F61" s="33">
        <f>Data!F595</f>
        <v>1012</v>
      </c>
      <c r="G61" s="37">
        <f>Data!G595</f>
        <v>1000</v>
      </c>
      <c r="H61" s="41">
        <f>Data!H595</f>
        <v>1000</v>
      </c>
      <c r="I61" s="23" t="str">
        <f>Data!I595</f>
        <v/>
      </c>
      <c r="J61" s="23">
        <f>Data!J595</f>
        <v>1000</v>
      </c>
      <c r="K61" s="23" t="str">
        <f>Data!K595</f>
        <v/>
      </c>
    </row>
    <row r="62" spans="1:11" x14ac:dyDescent="0.25">
      <c r="A62" s="46" t="str">
        <f>Data!A596</f>
        <v>118-53751-020</v>
      </c>
      <c r="B62" s="46" t="str">
        <f>Data!B596</f>
        <v>MOUNTAIN BIKING TRAI</v>
      </c>
      <c r="C62" s="23">
        <f>Data!C596</f>
        <v>3000</v>
      </c>
      <c r="D62" s="23">
        <f>Data!D596</f>
        <v>3000</v>
      </c>
      <c r="E62" s="23" t="str">
        <f>Data!E596</f>
        <v/>
      </c>
      <c r="F62" s="33">
        <f>Data!F596</f>
        <v>269.82</v>
      </c>
      <c r="G62" s="37">
        <f>Data!G596</f>
        <v>3000</v>
      </c>
      <c r="H62" s="41">
        <f>Data!H596</f>
        <v>2000</v>
      </c>
      <c r="I62" s="23" t="str">
        <f>Data!I596</f>
        <v/>
      </c>
      <c r="J62" s="23">
        <f>Data!J596</f>
        <v>13312.85</v>
      </c>
      <c r="K62" s="23" t="str">
        <f>Data!K596</f>
        <v/>
      </c>
    </row>
    <row r="63" spans="1:11" s="46" customFormat="1" x14ac:dyDescent="0.25">
      <c r="B63" s="22" t="s">
        <v>107</v>
      </c>
      <c r="C63" s="24">
        <f t="shared" ref="C63:K63" si="3">SUM(C44:C62)</f>
        <v>34236</v>
      </c>
      <c r="D63" s="24">
        <f t="shared" si="3"/>
        <v>34310</v>
      </c>
      <c r="E63" s="24">
        <f t="shared" si="3"/>
        <v>0</v>
      </c>
      <c r="F63" s="34">
        <f t="shared" si="3"/>
        <v>24668.57</v>
      </c>
      <c r="G63" s="38">
        <f t="shared" si="3"/>
        <v>35155</v>
      </c>
      <c r="H63" s="42">
        <f t="shared" si="3"/>
        <v>35355</v>
      </c>
      <c r="I63" s="24">
        <f t="shared" si="3"/>
        <v>31904.260000000002</v>
      </c>
      <c r="J63" s="24">
        <f t="shared" si="3"/>
        <v>38692.94</v>
      </c>
      <c r="K63" s="24">
        <f t="shared" si="3"/>
        <v>28043.730000000003</v>
      </c>
    </row>
    <row r="64" spans="1:11" s="46" customFormat="1" x14ac:dyDescent="0.25">
      <c r="C64" s="23"/>
      <c r="D64" s="23"/>
      <c r="E64" s="23"/>
      <c r="F64" s="33"/>
      <c r="G64" s="37"/>
      <c r="H64" s="41"/>
      <c r="I64" s="23"/>
      <c r="J64" s="23"/>
      <c r="K64" s="23"/>
    </row>
    <row r="65" spans="1:11" s="46" customFormat="1" x14ac:dyDescent="0.25">
      <c r="A65" s="46" t="str">
        <f>Data!A597</f>
        <v>118-54050-020</v>
      </c>
      <c r="B65" s="46" t="str">
        <f>Data!B597</f>
        <v>BUILDING REPAIR</v>
      </c>
      <c r="C65" s="23">
        <f>Data!C597</f>
        <v>1000</v>
      </c>
      <c r="D65" s="23">
        <f>Data!D597</f>
        <v>1000</v>
      </c>
      <c r="E65" s="23" t="str">
        <f>Data!E597</f>
        <v/>
      </c>
      <c r="F65" s="33">
        <f>Data!F597</f>
        <v>1555.13</v>
      </c>
      <c r="G65" s="37">
        <f>Data!G597</f>
        <v>1000</v>
      </c>
      <c r="H65" s="41">
        <f>Data!H597</f>
        <v>1000</v>
      </c>
      <c r="I65" s="23">
        <f>Data!I597</f>
        <v>3769.47</v>
      </c>
      <c r="J65" s="23">
        <f>Data!J597</f>
        <v>39.99</v>
      </c>
      <c r="K65" s="23">
        <f>Data!K597</f>
        <v>283.38</v>
      </c>
    </row>
    <row r="66" spans="1:11" s="46" customFormat="1" x14ac:dyDescent="0.25">
      <c r="A66" s="46" t="str">
        <f>Data!A598</f>
        <v>118-55020-020</v>
      </c>
      <c r="B66" s="46" t="str">
        <f>Data!B598</f>
        <v>MACHINERY &amp; TOOL REP</v>
      </c>
      <c r="C66" s="23" t="str">
        <f>Data!C598</f>
        <v/>
      </c>
      <c r="D66" s="23" t="str">
        <f>Data!D598</f>
        <v/>
      </c>
      <c r="E66" s="23" t="str">
        <f>Data!E598</f>
        <v/>
      </c>
      <c r="F66" s="33">
        <f>Data!F598</f>
        <v>292</v>
      </c>
      <c r="G66" s="37" t="str">
        <f>Data!G598</f>
        <v/>
      </c>
      <c r="H66" s="41" t="str">
        <f>Data!H598</f>
        <v/>
      </c>
      <c r="I66" s="23" t="str">
        <f>Data!I598</f>
        <v/>
      </c>
      <c r="J66" s="23" t="str">
        <f>Data!J598</f>
        <v/>
      </c>
      <c r="K66" s="23" t="str">
        <f>Data!K598</f>
        <v/>
      </c>
    </row>
    <row r="67" spans="1:11" s="46" customFormat="1" x14ac:dyDescent="0.25">
      <c r="A67" s="46" t="str">
        <f>Data!A599</f>
        <v>118-55035-020</v>
      </c>
      <c r="B67" s="46" t="str">
        <f>Data!B599</f>
        <v>PETERSON PARK CONSTR</v>
      </c>
      <c r="C67" s="23">
        <f>Data!C599</f>
        <v>2500</v>
      </c>
      <c r="D67" s="23">
        <f>Data!D599</f>
        <v>500</v>
      </c>
      <c r="E67" s="23" t="str">
        <f>Data!E599</f>
        <v/>
      </c>
      <c r="F67" s="33">
        <f>Data!F599</f>
        <v>1466.48</v>
      </c>
      <c r="G67" s="37">
        <f>Data!G599</f>
        <v>500</v>
      </c>
      <c r="H67" s="41">
        <f>Data!H599</f>
        <v>500</v>
      </c>
      <c r="I67" s="23">
        <f>Data!I599</f>
        <v>182.22</v>
      </c>
      <c r="J67" s="23">
        <f>Data!J599</f>
        <v>1993.4</v>
      </c>
      <c r="K67" s="23">
        <f>Data!K599</f>
        <v>8275.1200000000008</v>
      </c>
    </row>
    <row r="68" spans="1:11" s="46" customFormat="1" x14ac:dyDescent="0.25">
      <c r="A68" s="46" t="str">
        <f>Data!A600</f>
        <v>118-55040-020</v>
      </c>
      <c r="B68" s="46" t="str">
        <f>Data!B600</f>
        <v>AUTO/TRUCK REPAIR</v>
      </c>
      <c r="C68" s="23" t="str">
        <f>Data!C600</f>
        <v/>
      </c>
      <c r="D68" s="23">
        <f>Data!D600</f>
        <v>1500</v>
      </c>
      <c r="E68" s="23" t="str">
        <f>Data!E600</f>
        <v/>
      </c>
      <c r="F68" s="33" t="str">
        <f>Data!F600</f>
        <v/>
      </c>
      <c r="G68" s="37" t="str">
        <f>Data!G600</f>
        <v/>
      </c>
      <c r="H68" s="41" t="str">
        <f>Data!H600</f>
        <v/>
      </c>
      <c r="I68" s="23" t="str">
        <f>Data!I600</f>
        <v/>
      </c>
      <c r="J68" s="23" t="str">
        <f>Data!J600</f>
        <v/>
      </c>
      <c r="K68" s="23" t="str">
        <f>Data!K600</f>
        <v/>
      </c>
    </row>
    <row r="69" spans="1:11" s="46" customFormat="1" x14ac:dyDescent="0.25">
      <c r="A69" s="46" t="str">
        <f>Data!A601</f>
        <v>118-55070-020</v>
      </c>
      <c r="B69" s="46" t="str">
        <f>Data!B601</f>
        <v>NATURE FEST EXPENDIT</v>
      </c>
      <c r="C69" s="23" t="str">
        <f>Data!C601</f>
        <v/>
      </c>
      <c r="D69" s="23" t="str">
        <f>Data!D601</f>
        <v/>
      </c>
      <c r="E69" s="23" t="str">
        <f>Data!E601</f>
        <v/>
      </c>
      <c r="F69" s="33" t="str">
        <f>Data!F601</f>
        <v/>
      </c>
      <c r="G69" s="37" t="str">
        <f>Data!G601</f>
        <v/>
      </c>
      <c r="H69" s="41" t="str">
        <f>Data!H601</f>
        <v/>
      </c>
      <c r="I69" s="23" t="str">
        <f>Data!I601</f>
        <v/>
      </c>
      <c r="J69" s="23">
        <f>Data!J601</f>
        <v>650</v>
      </c>
      <c r="K69" s="23">
        <f>Data!K601</f>
        <v>629</v>
      </c>
    </row>
    <row r="70" spans="1:11" s="46" customFormat="1" x14ac:dyDescent="0.25">
      <c r="A70" s="46" t="str">
        <f>Data!A602</f>
        <v>118-55140-020</v>
      </c>
      <c r="B70" s="46" t="str">
        <f>Data!B602</f>
        <v>WINDMILL/WATER WELL</v>
      </c>
      <c r="C70" s="23" t="str">
        <f>Data!C602</f>
        <v/>
      </c>
      <c r="D70" s="23">
        <f>Data!D602</f>
        <v>2312</v>
      </c>
      <c r="E70" s="23" t="str">
        <f>Data!E602</f>
        <v/>
      </c>
      <c r="F70" s="33" t="str">
        <f>Data!F602</f>
        <v/>
      </c>
      <c r="G70" s="37" t="str">
        <f>Data!G602</f>
        <v/>
      </c>
      <c r="H70" s="41" t="str">
        <f>Data!H602</f>
        <v/>
      </c>
      <c r="I70" s="23">
        <f>Data!I602</f>
        <v>5502</v>
      </c>
      <c r="J70" s="23" t="str">
        <f>Data!J602</f>
        <v/>
      </c>
      <c r="K70" s="23" t="str">
        <f>Data!K602</f>
        <v/>
      </c>
    </row>
    <row r="71" spans="1:11" s="46" customFormat="1" x14ac:dyDescent="0.25">
      <c r="A71" s="46" t="str">
        <f>Data!A603</f>
        <v>118-55300-020</v>
      </c>
      <c r="B71" s="46" t="str">
        <f>Data!B603</f>
        <v>MINOR TOOLS &amp; EQUIPM</v>
      </c>
      <c r="C71" s="23" t="str">
        <f>Data!C603</f>
        <v/>
      </c>
      <c r="D71" s="23">
        <f>Data!D603</f>
        <v>1683</v>
      </c>
      <c r="E71" s="23" t="str">
        <f>Data!E603</f>
        <v/>
      </c>
      <c r="F71" s="33">
        <f>Data!F603</f>
        <v>58.36</v>
      </c>
      <c r="G71" s="37" t="str">
        <f>Data!G603</f>
        <v/>
      </c>
      <c r="H71" s="41" t="str">
        <f>Data!H603</f>
        <v/>
      </c>
      <c r="I71" s="23" t="str">
        <f>Data!I603</f>
        <v/>
      </c>
      <c r="J71" s="23" t="str">
        <f>Data!J603</f>
        <v/>
      </c>
      <c r="K71" s="23" t="str">
        <f>Data!K603</f>
        <v/>
      </c>
    </row>
    <row r="72" spans="1:11" s="46" customFormat="1" x14ac:dyDescent="0.25">
      <c r="B72" s="22" t="s">
        <v>1001</v>
      </c>
      <c r="C72" s="24">
        <f t="shared" ref="C72:K72" si="4">SUM(C65:C71)</f>
        <v>3500</v>
      </c>
      <c r="D72" s="24">
        <f t="shared" si="4"/>
        <v>6995</v>
      </c>
      <c r="E72" s="24">
        <f t="shared" si="4"/>
        <v>0</v>
      </c>
      <c r="F72" s="34">
        <f t="shared" si="4"/>
        <v>3371.9700000000003</v>
      </c>
      <c r="G72" s="38">
        <f t="shared" si="4"/>
        <v>1500</v>
      </c>
      <c r="H72" s="42">
        <f t="shared" si="4"/>
        <v>1500</v>
      </c>
      <c r="I72" s="24">
        <f t="shared" si="4"/>
        <v>9453.6899999999987</v>
      </c>
      <c r="J72" s="24">
        <f t="shared" si="4"/>
        <v>2683.3900000000003</v>
      </c>
      <c r="K72" s="24">
        <f t="shared" si="4"/>
        <v>9187.5</v>
      </c>
    </row>
    <row r="73" spans="1:11" s="46" customFormat="1" x14ac:dyDescent="0.25">
      <c r="C73" s="23"/>
      <c r="D73" s="23"/>
      <c r="E73" s="23"/>
      <c r="F73" s="33"/>
      <c r="G73" s="37"/>
      <c r="H73" s="41"/>
      <c r="I73" s="23"/>
      <c r="J73" s="23"/>
      <c r="K73" s="23"/>
    </row>
    <row r="74" spans="1:11" s="46" customFormat="1" x14ac:dyDescent="0.25">
      <c r="A74" s="46" t="str">
        <f>Data!A604</f>
        <v>118-56505-020</v>
      </c>
      <c r="B74" s="46" t="str">
        <f>Data!B604</f>
        <v>EQUIPMENT</v>
      </c>
      <c r="C74" s="23" t="str">
        <f>Data!C604</f>
        <v/>
      </c>
      <c r="D74" s="23" t="str">
        <f>Data!D604</f>
        <v/>
      </c>
      <c r="E74" s="23" t="str">
        <f>Data!E604</f>
        <v/>
      </c>
      <c r="F74" s="33" t="str">
        <f>Data!F604</f>
        <v/>
      </c>
      <c r="G74" s="37">
        <f>Data!G604</f>
        <v>16500</v>
      </c>
      <c r="H74" s="41">
        <f>Data!H604</f>
        <v>16500</v>
      </c>
      <c r="I74" s="23">
        <f>Data!I604</f>
        <v>324.89999999999998</v>
      </c>
      <c r="J74" s="23" t="str">
        <f>Data!J604</f>
        <v/>
      </c>
      <c r="K74" s="23" t="str">
        <f>Data!K604</f>
        <v/>
      </c>
    </row>
    <row r="75" spans="1:11" s="46" customFormat="1" x14ac:dyDescent="0.25">
      <c r="A75" s="46" t="str">
        <f>Data!A605</f>
        <v>118-56700-020</v>
      </c>
      <c r="B75" s="46" t="str">
        <f>Data!B605</f>
        <v>VEHICLES PURCHASE</v>
      </c>
      <c r="C75" s="23">
        <f>Data!C605</f>
        <v>1500</v>
      </c>
      <c r="D75" s="23" t="str">
        <f>Data!D605</f>
        <v/>
      </c>
      <c r="E75" s="23" t="str">
        <f>Data!E605</f>
        <v/>
      </c>
      <c r="F75" s="33">
        <f>Data!F605</f>
        <v>68.08</v>
      </c>
      <c r="G75" s="37">
        <f>Data!G605</f>
        <v>1500</v>
      </c>
      <c r="H75" s="41">
        <f>Data!H605</f>
        <v>1500</v>
      </c>
      <c r="I75" s="23">
        <f>Data!I605</f>
        <v>1520.5</v>
      </c>
      <c r="J75" s="23">
        <f>Data!J605</f>
        <v>1178.92</v>
      </c>
      <c r="K75" s="23">
        <f>Data!K605</f>
        <v>1458.47</v>
      </c>
    </row>
    <row r="76" spans="1:11" s="46" customFormat="1" x14ac:dyDescent="0.25">
      <c r="A76" s="46" t="str">
        <f>Data!A606</f>
        <v>118-57820-020</v>
      </c>
      <c r="B76" s="46" t="str">
        <f>Data!B606</f>
        <v>BASKETBALL COURT CON</v>
      </c>
      <c r="C76" s="23" t="str">
        <f>Data!C606</f>
        <v/>
      </c>
      <c r="D76" s="23" t="str">
        <f>Data!D606</f>
        <v/>
      </c>
      <c r="E76" s="23" t="str">
        <f>Data!E606</f>
        <v/>
      </c>
      <c r="F76" s="33">
        <f>Data!F606</f>
        <v>125</v>
      </c>
      <c r="G76" s="37" t="str">
        <f>Data!G606</f>
        <v/>
      </c>
      <c r="H76" s="41">
        <f>Data!H606</f>
        <v>250</v>
      </c>
      <c r="I76" s="23" t="str">
        <f>Data!I606</f>
        <v/>
      </c>
      <c r="J76" s="23">
        <f>Data!J606</f>
        <v>78.75</v>
      </c>
      <c r="K76" s="23">
        <f>Data!K606</f>
        <v>945</v>
      </c>
    </row>
    <row r="77" spans="1:11" s="46" customFormat="1" x14ac:dyDescent="0.25">
      <c r="B77" s="22" t="s">
        <v>108</v>
      </c>
      <c r="C77" s="24">
        <f t="shared" ref="C77:K77" si="5">SUM(C74:C76)</f>
        <v>1500</v>
      </c>
      <c r="D77" s="24">
        <f t="shared" si="5"/>
        <v>0</v>
      </c>
      <c r="E77" s="24">
        <f t="shared" si="5"/>
        <v>0</v>
      </c>
      <c r="F77" s="34">
        <f t="shared" si="5"/>
        <v>193.07999999999998</v>
      </c>
      <c r="G77" s="38">
        <f t="shared" si="5"/>
        <v>18000</v>
      </c>
      <c r="H77" s="42">
        <f t="shared" si="5"/>
        <v>18250</v>
      </c>
      <c r="I77" s="24">
        <f t="shared" si="5"/>
        <v>1845.4</v>
      </c>
      <c r="J77" s="24">
        <f t="shared" si="5"/>
        <v>1257.67</v>
      </c>
      <c r="K77" s="24">
        <f t="shared" si="5"/>
        <v>2403.4700000000003</v>
      </c>
    </row>
    <row r="78" spans="1:11" x14ac:dyDescent="0.25">
      <c r="A78" s="46"/>
      <c r="B78" s="46"/>
    </row>
    <row r="79" spans="1:11" x14ac:dyDescent="0.25">
      <c r="B79" s="22" t="s">
        <v>151</v>
      </c>
      <c r="C79" s="24">
        <f t="shared" ref="C79:K79" si="6">C35+C42+C63+C72+C77</f>
        <v>178985</v>
      </c>
      <c r="D79" s="24">
        <f t="shared" si="6"/>
        <v>179371</v>
      </c>
      <c r="E79" s="24">
        <f t="shared" si="6"/>
        <v>0</v>
      </c>
      <c r="F79" s="34">
        <f t="shared" si="6"/>
        <v>109297.37000000001</v>
      </c>
      <c r="G79" s="38">
        <f t="shared" si="6"/>
        <v>193436</v>
      </c>
      <c r="H79" s="42">
        <f t="shared" si="6"/>
        <v>184807</v>
      </c>
      <c r="I79" s="24">
        <f t="shared" si="6"/>
        <v>125196.02000000002</v>
      </c>
      <c r="J79" s="24">
        <f t="shared" si="6"/>
        <v>115919.54000000001</v>
      </c>
      <c r="K79" s="24">
        <f t="shared" si="6"/>
        <v>92494.85</v>
      </c>
    </row>
    <row r="81" spans="1:11" x14ac:dyDescent="0.25">
      <c r="A81" s="46"/>
      <c r="B81" s="22" t="s">
        <v>155</v>
      </c>
    </row>
    <row r="82" spans="1:11" x14ac:dyDescent="0.25">
      <c r="A82" s="46"/>
      <c r="B82" s="46"/>
    </row>
    <row r="83" spans="1:11" x14ac:dyDescent="0.25">
      <c r="A83" s="46" t="s">
        <v>126</v>
      </c>
      <c r="B83" s="46"/>
    </row>
    <row r="84" spans="1:11" ht="15.75" thickBot="1" x14ac:dyDescent="0.3">
      <c r="A84" s="46"/>
      <c r="B84" s="29" t="str">
        <f t="shared" ref="B84:K84" si="7">B19</f>
        <v>*Total Revenue</v>
      </c>
      <c r="C84" s="30">
        <f t="shared" si="7"/>
        <v>-176485</v>
      </c>
      <c r="D84" s="30">
        <f t="shared" si="7"/>
        <v>-179371</v>
      </c>
      <c r="E84" s="30">
        <f t="shared" si="7"/>
        <v>0</v>
      </c>
      <c r="F84" s="35">
        <f t="shared" si="7"/>
        <v>-96338.25</v>
      </c>
      <c r="G84" s="40">
        <f t="shared" si="7"/>
        <v>-193436</v>
      </c>
      <c r="H84" s="43">
        <f t="shared" si="7"/>
        <v>-193436</v>
      </c>
      <c r="I84" s="30">
        <f t="shared" si="7"/>
        <v>-116159.93</v>
      </c>
      <c r="J84" s="30">
        <f t="shared" si="7"/>
        <v>-99600</v>
      </c>
      <c r="K84" s="30">
        <f t="shared" si="7"/>
        <v>-96700.34</v>
      </c>
    </row>
    <row r="85" spans="1:11" ht="15.75" thickTop="1" x14ac:dyDescent="0.25">
      <c r="A85" s="46"/>
      <c r="B85" s="46"/>
    </row>
    <row r="86" spans="1:11" s="22" customFormat="1" x14ac:dyDescent="0.25">
      <c r="A86" s="46" t="s">
        <v>127</v>
      </c>
      <c r="B86" s="46"/>
      <c r="C86" s="23"/>
      <c r="D86" s="23"/>
      <c r="E86" s="23"/>
      <c r="F86" s="33"/>
      <c r="G86" s="37"/>
      <c r="H86" s="41"/>
      <c r="I86" s="23"/>
      <c r="J86" s="23"/>
      <c r="K86" s="23"/>
    </row>
    <row r="87" spans="1:11" ht="15.75" thickBot="1" x14ac:dyDescent="0.3">
      <c r="A87" s="46"/>
      <c r="B87" s="29" t="str">
        <f>B79</f>
        <v>*Total Expenses</v>
      </c>
      <c r="C87" s="30">
        <f t="shared" ref="C87:K87" si="8">C79</f>
        <v>178985</v>
      </c>
      <c r="D87" s="30">
        <f t="shared" si="8"/>
        <v>179371</v>
      </c>
      <c r="E87" s="30">
        <f t="shared" si="8"/>
        <v>0</v>
      </c>
      <c r="F87" s="35">
        <f t="shared" si="8"/>
        <v>109297.37000000001</v>
      </c>
      <c r="G87" s="40">
        <f t="shared" si="8"/>
        <v>193436</v>
      </c>
      <c r="H87" s="43">
        <f t="shared" si="8"/>
        <v>184807</v>
      </c>
      <c r="I87" s="30">
        <f t="shared" si="8"/>
        <v>125196.02000000002</v>
      </c>
      <c r="J87" s="30">
        <f t="shared" si="8"/>
        <v>115919.54000000001</v>
      </c>
      <c r="K87" s="30">
        <f t="shared" si="8"/>
        <v>92494.85</v>
      </c>
    </row>
    <row r="88" spans="1:11" ht="15.75" thickTop="1" x14ac:dyDescent="0.25">
      <c r="A88" s="46"/>
      <c r="B88" s="46"/>
    </row>
    <row r="89" spans="1:11" x14ac:dyDescent="0.25">
      <c r="A89" s="46"/>
      <c r="B89" s="22" t="s">
        <v>129</v>
      </c>
      <c r="C89" s="24">
        <f>C84+C87</f>
        <v>2500</v>
      </c>
      <c r="D89" s="24">
        <f t="shared" ref="D89:K89" si="9">D84+D87</f>
        <v>0</v>
      </c>
      <c r="E89" s="24">
        <f t="shared" si="9"/>
        <v>0</v>
      </c>
      <c r="F89" s="34">
        <f t="shared" si="9"/>
        <v>12959.12000000001</v>
      </c>
      <c r="G89" s="38">
        <f t="shared" si="9"/>
        <v>0</v>
      </c>
      <c r="H89" s="42">
        <f t="shared" si="9"/>
        <v>-8629</v>
      </c>
      <c r="I89" s="24">
        <f t="shared" si="9"/>
        <v>9036.0900000000256</v>
      </c>
      <c r="J89" s="24">
        <f t="shared" si="9"/>
        <v>16319.540000000008</v>
      </c>
      <c r="K89" s="24">
        <f t="shared" si="9"/>
        <v>-4205.4899999999907</v>
      </c>
    </row>
  </sheetData>
  <conditionalFormatting sqref="C89:K89">
    <cfRule type="cellIs" dxfId="5" priority="1" stopIfTrue="1" operator="lessThan">
      <formula>0</formula>
    </cfRule>
    <cfRule type="cellIs" dxfId="4" priority="2" stopIfTrue="1" operator="greaterThan">
      <formula>0</formula>
    </cfRule>
  </conditionalFormatting>
  <printOptions gridLines="1"/>
  <pageMargins left="0.25" right="0.25" top="0.75" bottom="0.75" header="0.3" footer="0.3"/>
  <pageSetup scale="69" fitToHeight="0" orientation="landscape" r:id="rId1"/>
  <headerFooter>
    <oddHeader>&amp;CBUDGET
FY 2022-2023&amp;RParks &amp; Open Spaces</oddHeader>
    <oddFooter>&amp;C&amp;P&amp;R&amp;D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topLeftCell="A22" zoomScaleNormal="100" zoomScaleSheetLayoutView="100" workbookViewId="0">
      <selection activeCell="D46" sqref="D46"/>
    </sheetView>
  </sheetViews>
  <sheetFormatPr defaultRowHeight="15" x14ac:dyDescent="0.25"/>
  <cols>
    <col min="1" max="1" width="19.42578125" customWidth="1"/>
    <col min="2" max="2" width="31.7109375" customWidth="1"/>
    <col min="3" max="4" width="15.7109375" style="23" customWidth="1"/>
    <col min="5" max="5" width="13.42578125" style="23" customWidth="1"/>
    <col min="6" max="6" width="15.7109375" style="33" customWidth="1"/>
    <col min="7" max="7" width="15.7109375" style="37" customWidth="1"/>
    <col min="8" max="8" width="15.7109375" style="41" customWidth="1"/>
    <col min="9" max="11" width="15.7109375" style="23" customWidth="1"/>
  </cols>
  <sheetData>
    <row r="1" spans="1:11" s="7" customFormat="1" x14ac:dyDescent="0.25">
      <c r="A1" s="1" t="s">
        <v>0</v>
      </c>
      <c r="B1" s="1" t="s">
        <v>1</v>
      </c>
      <c r="C1" s="2" t="s">
        <v>2</v>
      </c>
      <c r="D1" s="2" t="s">
        <v>3</v>
      </c>
      <c r="E1" s="3" t="s">
        <v>984</v>
      </c>
      <c r="F1" s="4" t="s">
        <v>4</v>
      </c>
      <c r="G1" s="5" t="s">
        <v>4</v>
      </c>
      <c r="H1" s="6" t="s">
        <v>5</v>
      </c>
      <c r="I1" s="2" t="s">
        <v>6</v>
      </c>
      <c r="J1" s="2" t="s">
        <v>6</v>
      </c>
      <c r="K1" s="2" t="s">
        <v>6</v>
      </c>
    </row>
    <row r="2" spans="1:11" s="7" customFormat="1" x14ac:dyDescent="0.25">
      <c r="A2" s="8"/>
      <c r="B2" s="9" t="s">
        <v>7</v>
      </c>
      <c r="C2" s="10" t="s">
        <v>8</v>
      </c>
      <c r="D2" s="10" t="s">
        <v>182</v>
      </c>
      <c r="E2" s="11" t="s">
        <v>9</v>
      </c>
      <c r="F2" s="12" t="s">
        <v>6</v>
      </c>
      <c r="G2" s="13" t="s">
        <v>111</v>
      </c>
      <c r="H2" s="14" t="s">
        <v>4</v>
      </c>
      <c r="I2" s="15" t="s">
        <v>840</v>
      </c>
      <c r="J2" s="15" t="s">
        <v>841</v>
      </c>
      <c r="K2" s="15" t="s">
        <v>842</v>
      </c>
    </row>
    <row r="3" spans="1:11" s="7" customFormat="1" ht="15.75" thickBot="1" x14ac:dyDescent="0.3">
      <c r="A3" s="16"/>
      <c r="B3" s="17" t="s">
        <v>7</v>
      </c>
      <c r="C3" s="18" t="s">
        <v>7</v>
      </c>
      <c r="D3" s="18"/>
      <c r="E3" s="19"/>
      <c r="F3" s="50" t="s">
        <v>862</v>
      </c>
      <c r="G3" s="20" t="s">
        <v>862</v>
      </c>
      <c r="H3" s="21" t="s">
        <v>10</v>
      </c>
      <c r="I3" s="18" t="s">
        <v>863</v>
      </c>
      <c r="J3" s="18" t="s">
        <v>864</v>
      </c>
      <c r="K3" s="18" t="s">
        <v>865</v>
      </c>
    </row>
    <row r="4" spans="1:11" ht="15.75" thickTop="1" x14ac:dyDescent="0.25">
      <c r="A4" s="48" t="s">
        <v>850</v>
      </c>
      <c r="B4" s="22" t="s">
        <v>157</v>
      </c>
    </row>
    <row r="5" spans="1:11" x14ac:dyDescent="0.25">
      <c r="B5" s="22"/>
    </row>
    <row r="6" spans="1:11" x14ac:dyDescent="0.25">
      <c r="B6" s="22" t="s">
        <v>149</v>
      </c>
    </row>
    <row r="7" spans="1:11" s="46" customFormat="1" x14ac:dyDescent="0.25">
      <c r="A7" s="46" t="str">
        <f>Data!A607</f>
        <v>121-42150-000</v>
      </c>
      <c r="B7" s="46" t="str">
        <f>Data!B607</f>
        <v>HOTEL/MOTEL TAX</v>
      </c>
      <c r="C7" s="23">
        <f>Data!C607</f>
        <v>-65000</v>
      </c>
      <c r="D7" s="23">
        <f>Data!D607</f>
        <v>-72000</v>
      </c>
      <c r="E7" s="23" t="str">
        <f>Data!E607</f>
        <v/>
      </c>
      <c r="F7" s="33">
        <f>Data!F607</f>
        <v>-52434.93</v>
      </c>
      <c r="G7" s="37">
        <f>Data!G607</f>
        <v>-65000</v>
      </c>
      <c r="H7" s="41">
        <f>Data!H607</f>
        <v>-65000</v>
      </c>
      <c r="I7" s="23">
        <f>Data!I607</f>
        <v>-69994.98</v>
      </c>
      <c r="J7" s="23">
        <f>Data!J607</f>
        <v>-75011.53</v>
      </c>
      <c r="K7" s="23">
        <f>Data!K607</f>
        <v>-69548.679999999993</v>
      </c>
    </row>
    <row r="8" spans="1:11" s="46" customFormat="1" x14ac:dyDescent="0.25">
      <c r="A8" s="46" t="str">
        <f>Data!A608</f>
        <v>121-43505-000</v>
      </c>
      <c r="B8" s="46" t="str">
        <f>Data!B608</f>
        <v>MISCELLANEOUS INCOME</v>
      </c>
      <c r="C8" s="23" t="str">
        <f>Data!C608</f>
        <v/>
      </c>
      <c r="D8" s="23">
        <f>Data!D608</f>
        <v>-5000</v>
      </c>
      <c r="E8" s="23" t="str">
        <f>Data!E608</f>
        <v/>
      </c>
      <c r="F8" s="33">
        <f>Data!F608</f>
        <v>-7863.15</v>
      </c>
      <c r="G8" s="37">
        <f>Data!G608</f>
        <v>-9000</v>
      </c>
      <c r="H8" s="41">
        <f>Data!H608</f>
        <v>-9000</v>
      </c>
      <c r="I8" s="23">
        <f>Data!I608</f>
        <v>-4000</v>
      </c>
      <c r="J8" s="23" t="str">
        <f>Data!J608</f>
        <v/>
      </c>
      <c r="K8" s="23" t="str">
        <f>Data!K608</f>
        <v/>
      </c>
    </row>
    <row r="9" spans="1:11" s="46" customFormat="1" x14ac:dyDescent="0.25">
      <c r="A9" s="46" t="str">
        <f>Data!A609</f>
        <v>121-43581-000</v>
      </c>
      <c r="B9" s="46" t="str">
        <f>Data!B609</f>
        <v>SPECIAL EVENTS</v>
      </c>
      <c r="C9" s="23" t="str">
        <f>Data!C609</f>
        <v/>
      </c>
      <c r="D9" s="23">
        <f>Data!D609</f>
        <v>-19000</v>
      </c>
      <c r="E9" s="23" t="str">
        <f>Data!E609</f>
        <v/>
      </c>
      <c r="F9" s="33">
        <f>Data!F609</f>
        <v>-2128</v>
      </c>
      <c r="G9" s="37" t="str">
        <f>Data!G609</f>
        <v/>
      </c>
      <c r="H9" s="41" t="str">
        <f>Data!H609</f>
        <v/>
      </c>
      <c r="I9" s="23" t="str">
        <f>Data!I609</f>
        <v/>
      </c>
      <c r="J9" s="23" t="str">
        <f>Data!J609</f>
        <v/>
      </c>
      <c r="K9" s="23" t="str">
        <f>Data!K609</f>
        <v/>
      </c>
    </row>
    <row r="10" spans="1:11" s="46" customFormat="1" x14ac:dyDescent="0.25">
      <c r="A10" s="46" t="str">
        <f>Data!A610</f>
        <v>121-43585-000</v>
      </c>
      <c r="B10" s="46" t="str">
        <f>Data!B610</f>
        <v>MERCHANDISE SALES</v>
      </c>
      <c r="C10" s="23" t="str">
        <f>Data!C610</f>
        <v/>
      </c>
      <c r="D10" s="23">
        <f>Data!D610</f>
        <v>-50</v>
      </c>
      <c r="E10" s="23" t="str">
        <f>Data!E610</f>
        <v/>
      </c>
      <c r="F10" s="33">
        <f>Data!F610</f>
        <v>-25</v>
      </c>
      <c r="G10" s="37" t="str">
        <f>Data!G610</f>
        <v/>
      </c>
      <c r="H10" s="41" t="str">
        <f>Data!H610</f>
        <v/>
      </c>
      <c r="I10" s="23">
        <f>Data!I610</f>
        <v>-32</v>
      </c>
      <c r="J10" s="23">
        <f>Data!J610</f>
        <v>-2</v>
      </c>
      <c r="K10" s="23">
        <f>Data!K610</f>
        <v>-283</v>
      </c>
    </row>
    <row r="11" spans="1:11" s="46" customFormat="1" x14ac:dyDescent="0.25">
      <c r="A11" s="46" t="str">
        <f>Data!A611</f>
        <v>121-43650-000</v>
      </c>
      <c r="B11" s="46" t="str">
        <f>Data!B611</f>
        <v>TRANSFER IN - GENERA</v>
      </c>
      <c r="C11" s="23">
        <f>Data!C611</f>
        <v>-21000</v>
      </c>
      <c r="D11" s="23">
        <f>Data!D611</f>
        <v>-21000</v>
      </c>
      <c r="E11" s="23" t="str">
        <f>Data!E611</f>
        <v/>
      </c>
      <c r="F11" s="33">
        <f>Data!F611</f>
        <v>-10500</v>
      </c>
      <c r="G11" s="37">
        <f>Data!G611</f>
        <v>-21000</v>
      </c>
      <c r="H11" s="41">
        <f>Data!H611</f>
        <v>-21000</v>
      </c>
      <c r="I11" s="23">
        <f>Data!I611</f>
        <v>-20000.3</v>
      </c>
      <c r="J11" s="23">
        <f>Data!J611</f>
        <v>-15000</v>
      </c>
      <c r="K11" s="23" t="str">
        <f>Data!K611</f>
        <v/>
      </c>
    </row>
    <row r="12" spans="1:11" x14ac:dyDescent="0.25">
      <c r="A12" s="46" t="str">
        <f>Data!A612</f>
        <v>121-43700-000</v>
      </c>
      <c r="B12" s="46" t="str">
        <f>Data!B612</f>
        <v>TRANSFER IN - MEDC</v>
      </c>
      <c r="C12" s="23">
        <f>Data!C612</f>
        <v>-30000</v>
      </c>
      <c r="D12" s="23">
        <f>Data!D612</f>
        <v>-30000</v>
      </c>
      <c r="E12" s="23" t="str">
        <f>Data!E612</f>
        <v/>
      </c>
      <c r="F12" s="33">
        <f>Data!F612</f>
        <v>-15000</v>
      </c>
      <c r="G12" s="37">
        <f>Data!G612</f>
        <v>-30000</v>
      </c>
      <c r="H12" s="41">
        <f>Data!H612</f>
        <v>-30000</v>
      </c>
      <c r="I12" s="23">
        <f>Data!I612</f>
        <v>-30000</v>
      </c>
      <c r="J12" s="23">
        <f>Data!J612</f>
        <v>-28736.47</v>
      </c>
      <c r="K12" s="23">
        <f>Data!K612</f>
        <v>-27000</v>
      </c>
    </row>
    <row r="13" spans="1:11" x14ac:dyDescent="0.25">
      <c r="B13" s="22" t="s">
        <v>150</v>
      </c>
      <c r="C13" s="24">
        <f t="shared" ref="C13:K13" si="0">SUM(C7:C12)</f>
        <v>-116000</v>
      </c>
      <c r="D13" s="24">
        <f t="shared" si="0"/>
        <v>-147050</v>
      </c>
      <c r="E13" s="24">
        <f t="shared" si="0"/>
        <v>0</v>
      </c>
      <c r="F13" s="34">
        <f t="shared" si="0"/>
        <v>-87951.08</v>
      </c>
      <c r="G13" s="38">
        <f t="shared" si="0"/>
        <v>-125000</v>
      </c>
      <c r="H13" s="42">
        <f t="shared" si="0"/>
        <v>-125000</v>
      </c>
      <c r="I13" s="24">
        <f t="shared" si="0"/>
        <v>-124027.28</v>
      </c>
      <c r="J13" s="24">
        <f t="shared" si="0"/>
        <v>-118750</v>
      </c>
      <c r="K13" s="24">
        <f t="shared" si="0"/>
        <v>-96831.679999999993</v>
      </c>
    </row>
    <row r="15" spans="1:11" x14ac:dyDescent="0.25">
      <c r="B15" s="22" t="s">
        <v>185</v>
      </c>
    </row>
    <row r="17" spans="1:11" s="46" customFormat="1" x14ac:dyDescent="0.25">
      <c r="A17" s="46" t="str">
        <f>Data!A613</f>
        <v>121-51001-021</v>
      </c>
      <c r="B17" s="46" t="str">
        <f>Data!B613</f>
        <v>SALARIES &amp; WAGES SUP</v>
      </c>
      <c r="C17" s="23">
        <f>Data!C613</f>
        <v>49600</v>
      </c>
      <c r="D17" s="23">
        <f>Data!D613</f>
        <v>49600</v>
      </c>
      <c r="E17" s="23" t="str">
        <f>Data!E613</f>
        <v/>
      </c>
      <c r="F17" s="33">
        <f>Data!F613</f>
        <v>28982.66</v>
      </c>
      <c r="G17" s="37">
        <f>Data!G613</f>
        <v>46340</v>
      </c>
      <c r="H17" s="41">
        <f>Data!H613</f>
        <v>47237</v>
      </c>
      <c r="I17" s="23">
        <f>Data!I613</f>
        <v>43165.61</v>
      </c>
      <c r="J17" s="23">
        <f>Data!J613</f>
        <v>51240.39</v>
      </c>
      <c r="K17" s="23">
        <f>Data!K613</f>
        <v>39491.300000000003</v>
      </c>
    </row>
    <row r="18" spans="1:11" s="46" customFormat="1" x14ac:dyDescent="0.25">
      <c r="A18" s="46" t="str">
        <f>Data!A614</f>
        <v>121-51030-021</v>
      </c>
      <c r="B18" s="46" t="str">
        <f>Data!B614</f>
        <v>LONGEVITY</v>
      </c>
      <c r="C18" s="23">
        <f>Data!C614</f>
        <v>196</v>
      </c>
      <c r="D18" s="23">
        <f>Data!D614</f>
        <v>196</v>
      </c>
      <c r="E18" s="23" t="str">
        <f>Data!E614</f>
        <v/>
      </c>
      <c r="F18" s="33" t="str">
        <f>Data!F614</f>
        <v/>
      </c>
      <c r="G18" s="37">
        <f>Data!G614</f>
        <v>112</v>
      </c>
      <c r="H18" s="41" t="str">
        <f>Data!H614</f>
        <v/>
      </c>
      <c r="I18" s="23">
        <f>Data!I614</f>
        <v>104</v>
      </c>
      <c r="J18" s="23">
        <f>Data!J614</f>
        <v>52</v>
      </c>
      <c r="K18" s="23" t="str">
        <f>Data!K614</f>
        <v/>
      </c>
    </row>
    <row r="19" spans="1:11" s="46" customFormat="1" x14ac:dyDescent="0.25">
      <c r="A19" s="46" t="str">
        <f>Data!A615</f>
        <v>121-51100-021</v>
      </c>
      <c r="B19" s="46" t="str">
        <f>Data!B615</f>
        <v>CONTRIBUTIONS TO TRM</v>
      </c>
      <c r="C19" s="23">
        <f>Data!C615</f>
        <v>5760</v>
      </c>
      <c r="D19" s="23">
        <f>Data!D615</f>
        <v>5984</v>
      </c>
      <c r="E19" s="23" t="str">
        <f>Data!E615</f>
        <v/>
      </c>
      <c r="F19" s="33">
        <f>Data!F615</f>
        <v>3477.96</v>
      </c>
      <c r="G19" s="37">
        <f>Data!G615</f>
        <v>5407</v>
      </c>
      <c r="H19" s="41">
        <f>Data!H615</f>
        <v>5502</v>
      </c>
      <c r="I19" s="23">
        <f>Data!I615</f>
        <v>4436.83</v>
      </c>
      <c r="J19" s="23">
        <f>Data!J615</f>
        <v>2256.7600000000002</v>
      </c>
      <c r="K19" s="23">
        <f>Data!K615</f>
        <v>1773.12</v>
      </c>
    </row>
    <row r="20" spans="1:11" s="46" customFormat="1" x14ac:dyDescent="0.25">
      <c r="A20" s="46" t="str">
        <f>Data!A616</f>
        <v>121-51110-021</v>
      </c>
      <c r="B20" s="46" t="str">
        <f>Data!B616</f>
        <v>FICA EXPENSE</v>
      </c>
      <c r="C20" s="23">
        <f>Data!C616</f>
        <v>3266</v>
      </c>
      <c r="D20" s="23">
        <f>Data!D616</f>
        <v>3266</v>
      </c>
      <c r="E20" s="23" t="str">
        <f>Data!E616</f>
        <v/>
      </c>
      <c r="F20" s="33">
        <f>Data!F616</f>
        <v>1893.92</v>
      </c>
      <c r="G20" s="37">
        <f>Data!G616</f>
        <v>3041</v>
      </c>
      <c r="H20" s="41">
        <f>Data!H616</f>
        <v>3125</v>
      </c>
      <c r="I20" s="23">
        <f>Data!I616</f>
        <v>2570.69</v>
      </c>
      <c r="J20" s="23">
        <f>Data!J616</f>
        <v>2775.22</v>
      </c>
      <c r="K20" s="23">
        <f>Data!K616</f>
        <v>2321.69</v>
      </c>
    </row>
    <row r="21" spans="1:11" s="46" customFormat="1" x14ac:dyDescent="0.25">
      <c r="A21" s="46" t="str">
        <f>Data!A617</f>
        <v>121-51115-021</v>
      </c>
      <c r="B21" s="46" t="str">
        <f>Data!B617</f>
        <v>MEDICARE EXPENSE</v>
      </c>
      <c r="C21" s="23">
        <f>Data!C617</f>
        <v>764</v>
      </c>
      <c r="D21" s="23">
        <f>Data!D617</f>
        <v>764</v>
      </c>
      <c r="E21" s="23" t="str">
        <f>Data!E617</f>
        <v/>
      </c>
      <c r="F21" s="33">
        <f>Data!F617</f>
        <v>442.94</v>
      </c>
      <c r="G21" s="37">
        <f>Data!G617</f>
        <v>711</v>
      </c>
      <c r="H21" s="41">
        <f>Data!H617</f>
        <v>731</v>
      </c>
      <c r="I21" s="23">
        <f>Data!I617</f>
        <v>601.21</v>
      </c>
      <c r="J21" s="23">
        <f>Data!J617</f>
        <v>649.04999999999995</v>
      </c>
      <c r="K21" s="23">
        <f>Data!K617</f>
        <v>628.88</v>
      </c>
    </row>
    <row r="22" spans="1:11" s="46" customFormat="1" x14ac:dyDescent="0.25">
      <c r="A22" s="46" t="str">
        <f>Data!A618</f>
        <v>121-51120-021</v>
      </c>
      <c r="B22" s="46" t="str">
        <f>Data!B618</f>
        <v>AUTO ALLOWANCE</v>
      </c>
      <c r="C22" s="23">
        <f>Data!C618</f>
        <v>4800</v>
      </c>
      <c r="D22" s="23">
        <f>Data!D618</f>
        <v>4800</v>
      </c>
      <c r="E22" s="23" t="str">
        <f>Data!E618</f>
        <v/>
      </c>
      <c r="F22" s="33">
        <f>Data!F618</f>
        <v>3200</v>
      </c>
      <c r="G22" s="37">
        <f>Data!G618</f>
        <v>4800</v>
      </c>
      <c r="H22" s="41">
        <f>Data!H618</f>
        <v>4800</v>
      </c>
      <c r="I22" s="23" t="str">
        <f>Data!I618</f>
        <v/>
      </c>
      <c r="J22" s="23" t="str">
        <f>Data!J618</f>
        <v/>
      </c>
      <c r="K22" s="23" t="str">
        <f>Data!K618</f>
        <v/>
      </c>
    </row>
    <row r="23" spans="1:11" s="46" customFormat="1" x14ac:dyDescent="0.25">
      <c r="A23" s="46" t="str">
        <f>Data!A619</f>
        <v>121-51150-021</v>
      </c>
      <c r="B23" s="46" t="str">
        <f>Data!B619</f>
        <v>UNEMPLOYMENT TAX EXP</v>
      </c>
      <c r="C23" s="23">
        <f>Data!C619</f>
        <v>252</v>
      </c>
      <c r="D23" s="23">
        <f>Data!D619</f>
        <v>252</v>
      </c>
      <c r="E23" s="23" t="str">
        <f>Data!E619</f>
        <v/>
      </c>
      <c r="F23" s="33">
        <f>Data!F619</f>
        <v>9</v>
      </c>
      <c r="G23" s="37">
        <f>Data!G619</f>
        <v>252</v>
      </c>
      <c r="H23" s="41">
        <f>Data!H619</f>
        <v>252</v>
      </c>
      <c r="I23" s="23">
        <f>Data!I619</f>
        <v>504</v>
      </c>
      <c r="J23" s="23">
        <f>Data!J619</f>
        <v>144</v>
      </c>
      <c r="K23" s="23">
        <f>Data!K619</f>
        <v>40.15</v>
      </c>
    </row>
    <row r="24" spans="1:11" x14ac:dyDescent="0.25">
      <c r="A24" s="46" t="str">
        <f>Data!A620</f>
        <v>121-51210-021</v>
      </c>
      <c r="B24" s="46" t="str">
        <f>Data!B620</f>
        <v>INSURANCE - MEDICAL</v>
      </c>
      <c r="C24" s="23">
        <f>Data!C620</f>
        <v>11081</v>
      </c>
      <c r="D24" s="23">
        <f>Data!D620</f>
        <v>11081</v>
      </c>
      <c r="E24" s="23" t="str">
        <f>Data!E620</f>
        <v/>
      </c>
      <c r="F24" s="33">
        <f>Data!F620</f>
        <v>6401.02</v>
      </c>
      <c r="G24" s="37">
        <f>Data!G620</f>
        <v>12513</v>
      </c>
      <c r="H24" s="41">
        <f>Data!H620</f>
        <v>10077</v>
      </c>
      <c r="I24" s="23">
        <f>Data!I620</f>
        <v>5439.89</v>
      </c>
      <c r="J24" s="23">
        <f>Data!J620</f>
        <v>12573.28</v>
      </c>
      <c r="K24" s="23">
        <f>Data!K620</f>
        <v>8867.98</v>
      </c>
    </row>
    <row r="25" spans="1:11" s="46" customFormat="1" x14ac:dyDescent="0.25">
      <c r="A25" s="46" t="str">
        <f>Data!A621</f>
        <v>121-51220-021</v>
      </c>
      <c r="B25" s="46" t="str">
        <f>Data!B621</f>
        <v>INSURANCE - WORKERS</v>
      </c>
      <c r="C25" s="23">
        <f>Data!C621</f>
        <v>130</v>
      </c>
      <c r="D25" s="23">
        <f>Data!D621</f>
        <v>130</v>
      </c>
      <c r="E25" s="23" t="str">
        <f>Data!E621</f>
        <v/>
      </c>
      <c r="F25" s="33">
        <f>Data!F621</f>
        <v>122</v>
      </c>
      <c r="G25" s="37">
        <f>Data!G621</f>
        <v>122</v>
      </c>
      <c r="H25" s="41">
        <f>Data!H621</f>
        <v>122</v>
      </c>
      <c r="I25" s="23">
        <f>Data!I621</f>
        <v>116</v>
      </c>
      <c r="J25" s="23">
        <f>Data!J621</f>
        <v>116</v>
      </c>
      <c r="K25" s="23" t="str">
        <f>Data!K621</f>
        <v/>
      </c>
    </row>
    <row r="26" spans="1:11" s="46" customFormat="1" x14ac:dyDescent="0.25">
      <c r="A26" s="46" t="str">
        <f>Data!A622</f>
        <v>121-51225-021</v>
      </c>
      <c r="B26" s="46" t="str">
        <f>Data!B622</f>
        <v>TELEMEDICINE EXPENSE</v>
      </c>
      <c r="C26" s="23">
        <f>Data!C622</f>
        <v>90</v>
      </c>
      <c r="D26" s="23">
        <f>Data!D622</f>
        <v>90</v>
      </c>
      <c r="E26" s="23" t="str">
        <f>Data!E622</f>
        <v/>
      </c>
      <c r="F26" s="33">
        <f>Data!F622</f>
        <v>90</v>
      </c>
      <c r="G26" s="37">
        <f>Data!G622</f>
        <v>90</v>
      </c>
      <c r="H26" s="41">
        <f>Data!H622</f>
        <v>90</v>
      </c>
      <c r="I26" s="23">
        <f>Data!I622</f>
        <v>90</v>
      </c>
      <c r="J26" s="23">
        <f>Data!J622</f>
        <v>120</v>
      </c>
      <c r="K26" s="23" t="str">
        <f>Data!K622</f>
        <v/>
      </c>
    </row>
    <row r="27" spans="1:11" s="46" customFormat="1" x14ac:dyDescent="0.25">
      <c r="A27" s="46" t="str">
        <f>Data!A623</f>
        <v>121-51230-021</v>
      </c>
      <c r="B27" s="46" t="str">
        <f>Data!B623</f>
        <v>MISC EMPLOYEE INSURA</v>
      </c>
      <c r="C27" s="23">
        <f>Data!C623</f>
        <v>6.54</v>
      </c>
      <c r="D27" s="23" t="str">
        <f>Data!D623</f>
        <v/>
      </c>
      <c r="E27" s="23" t="str">
        <f>Data!E623</f>
        <v/>
      </c>
      <c r="F27" s="33" t="str">
        <f>Data!F623</f>
        <v/>
      </c>
      <c r="G27" s="37">
        <f>Data!G623</f>
        <v>6.54</v>
      </c>
      <c r="H27" s="41">
        <f>Data!H623</f>
        <v>6.54</v>
      </c>
      <c r="I27" s="23">
        <f>Data!I623</f>
        <v>1190.48</v>
      </c>
      <c r="J27" s="23">
        <f>Data!J623</f>
        <v>93.62</v>
      </c>
      <c r="K27" s="23">
        <f>Data!K623</f>
        <v>-1149.67</v>
      </c>
    </row>
    <row r="28" spans="1:11" s="46" customFormat="1" x14ac:dyDescent="0.25">
      <c r="A28" s="46" t="str">
        <f>Data!A624</f>
        <v>121-51235-021</v>
      </c>
      <c r="B28" s="46" t="str">
        <f>Data!B624</f>
        <v>HEALTH SAVINGS PLAN</v>
      </c>
      <c r="C28" s="23">
        <f>Data!C624</f>
        <v>1000</v>
      </c>
      <c r="D28" s="23" t="str">
        <f>Data!D624</f>
        <v/>
      </c>
      <c r="E28" s="23" t="str">
        <f>Data!E624</f>
        <v/>
      </c>
      <c r="F28" s="33">
        <f>Data!F624</f>
        <v>193.24</v>
      </c>
      <c r="G28" s="37">
        <f>Data!G624</f>
        <v>1000</v>
      </c>
      <c r="H28" s="41">
        <f>Data!H624</f>
        <v>1000</v>
      </c>
      <c r="I28" s="23">
        <f>Data!I624</f>
        <v>1806.76</v>
      </c>
      <c r="J28" s="23">
        <f>Data!J624</f>
        <v>1000</v>
      </c>
      <c r="K28" s="23" t="str">
        <f>Data!K624</f>
        <v/>
      </c>
    </row>
    <row r="29" spans="1:11" x14ac:dyDescent="0.25">
      <c r="B29" s="22" t="s">
        <v>120</v>
      </c>
      <c r="C29" s="24">
        <f t="shared" ref="C29:K29" si="1">SUM(C17:C28)</f>
        <v>76945.539999999994</v>
      </c>
      <c r="D29" s="24">
        <f t="shared" si="1"/>
        <v>76163</v>
      </c>
      <c r="E29" s="24">
        <f t="shared" si="1"/>
        <v>0</v>
      </c>
      <c r="F29" s="34">
        <f t="shared" si="1"/>
        <v>44812.74</v>
      </c>
      <c r="G29" s="38">
        <f t="shared" si="1"/>
        <v>74394.539999999994</v>
      </c>
      <c r="H29" s="42">
        <f t="shared" si="1"/>
        <v>72942.539999999994</v>
      </c>
      <c r="I29" s="24">
        <f t="shared" si="1"/>
        <v>60025.470000000008</v>
      </c>
      <c r="J29" s="24">
        <f t="shared" si="1"/>
        <v>71020.320000000007</v>
      </c>
      <c r="K29" s="24">
        <f t="shared" si="1"/>
        <v>51973.450000000012</v>
      </c>
    </row>
    <row r="31" spans="1:11" s="46" customFormat="1" x14ac:dyDescent="0.25">
      <c r="A31" s="46" t="str">
        <f>Data!A625</f>
        <v>121-52050-021</v>
      </c>
      <c r="B31" s="46" t="str">
        <f>Data!B625</f>
        <v>OFFICE SUPPLIES</v>
      </c>
      <c r="C31" s="23">
        <f>Data!C625</f>
        <v>200</v>
      </c>
      <c r="D31" s="23">
        <f>Data!D625</f>
        <v>500</v>
      </c>
      <c r="E31" s="23" t="str">
        <f>Data!E625</f>
        <v/>
      </c>
      <c r="F31" s="33" t="str">
        <f>Data!F625</f>
        <v/>
      </c>
      <c r="G31" s="37">
        <f>Data!G625</f>
        <v>200</v>
      </c>
      <c r="H31" s="41">
        <f>Data!H625</f>
        <v>200</v>
      </c>
      <c r="I31" s="23">
        <f>Data!I625</f>
        <v>236.86</v>
      </c>
      <c r="J31" s="23">
        <f>Data!J625</f>
        <v>386.39</v>
      </c>
      <c r="K31" s="23">
        <f>Data!K625</f>
        <v>776.57</v>
      </c>
    </row>
    <row r="32" spans="1:11" s="46" customFormat="1" x14ac:dyDescent="0.25">
      <c r="A32" s="46" t="str">
        <f>Data!A626</f>
        <v>121-52060-021</v>
      </c>
      <c r="B32" s="46" t="str">
        <f>Data!B626</f>
        <v>OFFICE EQUIPMENT</v>
      </c>
      <c r="C32" s="23" t="str">
        <f>Data!C626</f>
        <v/>
      </c>
      <c r="D32" s="23">
        <f>Data!D626</f>
        <v>200</v>
      </c>
      <c r="E32" s="23" t="str">
        <f>Data!E626</f>
        <v/>
      </c>
      <c r="F32" s="33" t="str">
        <f>Data!F626</f>
        <v/>
      </c>
      <c r="G32" s="37">
        <f>Data!G626</f>
        <v>200</v>
      </c>
      <c r="H32" s="41">
        <f>Data!H626</f>
        <v>200</v>
      </c>
      <c r="I32" s="23">
        <f>Data!I626</f>
        <v>64.03</v>
      </c>
      <c r="J32" s="23" t="str">
        <f>Data!J626</f>
        <v/>
      </c>
      <c r="K32" s="23" t="str">
        <f>Data!K626</f>
        <v/>
      </c>
    </row>
    <row r="33" spans="1:11" s="46" customFormat="1" x14ac:dyDescent="0.25">
      <c r="B33" s="22" t="s">
        <v>112</v>
      </c>
      <c r="C33" s="24">
        <f t="shared" ref="C33:K33" si="2">SUM(C31:C32)</f>
        <v>200</v>
      </c>
      <c r="D33" s="24">
        <f t="shared" si="2"/>
        <v>700</v>
      </c>
      <c r="E33" s="24">
        <f t="shared" si="2"/>
        <v>0</v>
      </c>
      <c r="F33" s="34">
        <f t="shared" si="2"/>
        <v>0</v>
      </c>
      <c r="G33" s="38">
        <f t="shared" si="2"/>
        <v>400</v>
      </c>
      <c r="H33" s="42">
        <f t="shared" si="2"/>
        <v>400</v>
      </c>
      <c r="I33" s="24">
        <f t="shared" si="2"/>
        <v>300.89</v>
      </c>
      <c r="J33" s="24">
        <f t="shared" si="2"/>
        <v>386.39</v>
      </c>
      <c r="K33" s="24">
        <f t="shared" si="2"/>
        <v>776.57</v>
      </c>
    </row>
    <row r="34" spans="1:11" s="46" customFormat="1" x14ac:dyDescent="0.25">
      <c r="C34" s="23"/>
      <c r="D34" s="23"/>
      <c r="E34" s="23"/>
      <c r="F34" s="33"/>
      <c r="G34" s="37"/>
      <c r="H34" s="41"/>
      <c r="I34" s="23"/>
      <c r="J34" s="23"/>
      <c r="K34" s="23"/>
    </row>
    <row r="35" spans="1:11" s="46" customFormat="1" x14ac:dyDescent="0.25">
      <c r="A35" s="46" t="str">
        <f>Data!A627</f>
        <v>121-53033-021</v>
      </c>
      <c r="B35" s="46" t="str">
        <f>Data!B627</f>
        <v>MARKETING/ADVERTISIN</v>
      </c>
      <c r="C35" s="23">
        <f>Data!C627</f>
        <v>21604.46</v>
      </c>
      <c r="D35" s="23">
        <f>Data!D627</f>
        <v>31437</v>
      </c>
      <c r="E35" s="23" t="str">
        <f>Data!E627</f>
        <v/>
      </c>
      <c r="F35" s="33">
        <f>Data!F627</f>
        <v>18466.669999999998</v>
      </c>
      <c r="G35" s="37">
        <f>Data!G627</f>
        <v>31855.46</v>
      </c>
      <c r="H35" s="41">
        <f>Data!H627</f>
        <v>31855.46</v>
      </c>
      <c r="I35" s="23">
        <f>Data!I627</f>
        <v>50454.1</v>
      </c>
      <c r="J35" s="23">
        <f>Data!J627</f>
        <v>25964</v>
      </c>
      <c r="K35" s="23">
        <f>Data!K627</f>
        <v>22621.94</v>
      </c>
    </row>
    <row r="36" spans="1:11" s="46" customFormat="1" x14ac:dyDescent="0.25">
      <c r="A36" s="46" t="str">
        <f>Data!A628</f>
        <v>121-53050-021</v>
      </c>
      <c r="B36" s="46" t="str">
        <f>Data!B628</f>
        <v>PROFESSIONAL SERVICE</v>
      </c>
      <c r="C36" s="23" t="str">
        <f>Data!C628</f>
        <v/>
      </c>
      <c r="D36" s="23" t="str">
        <f>Data!D628</f>
        <v/>
      </c>
      <c r="E36" s="23" t="str">
        <f>Data!E628</f>
        <v/>
      </c>
      <c r="F36" s="33" t="str">
        <f>Data!F628</f>
        <v/>
      </c>
      <c r="G36" s="37" t="str">
        <f>Data!G628</f>
        <v/>
      </c>
      <c r="H36" s="41" t="str">
        <f>Data!H628</f>
        <v/>
      </c>
      <c r="I36" s="23">
        <f>Data!I628</f>
        <v>60</v>
      </c>
      <c r="J36" s="23" t="str">
        <f>Data!J628</f>
        <v/>
      </c>
      <c r="K36" s="23" t="str">
        <f>Data!K628</f>
        <v/>
      </c>
    </row>
    <row r="37" spans="1:11" s="46" customFormat="1" x14ac:dyDescent="0.25">
      <c r="A37" s="46" t="str">
        <f>Data!A629</f>
        <v>121-53051-021</v>
      </c>
      <c r="B37" s="46" t="str">
        <f>Data!B629</f>
        <v>HISTORIC MARKERS</v>
      </c>
      <c r="C37" s="23" t="str">
        <f>Data!C629</f>
        <v/>
      </c>
      <c r="D37" s="23" t="str">
        <f>Data!D629</f>
        <v/>
      </c>
      <c r="E37" s="23" t="str">
        <f>Data!E629</f>
        <v/>
      </c>
      <c r="F37" s="33" t="str">
        <f>Data!F629</f>
        <v/>
      </c>
      <c r="G37" s="37" t="str">
        <f>Data!G629</f>
        <v/>
      </c>
      <c r="H37" s="41" t="str">
        <f>Data!H629</f>
        <v/>
      </c>
      <c r="I37" s="23">
        <f>Data!I629</f>
        <v>1800</v>
      </c>
      <c r="J37" s="23">
        <f>Data!J629</f>
        <v>1000</v>
      </c>
      <c r="K37" s="23">
        <f>Data!K629</f>
        <v>1000</v>
      </c>
    </row>
    <row r="38" spans="1:11" s="46" customFormat="1" x14ac:dyDescent="0.25">
      <c r="A38" s="46" t="str">
        <f>Data!A630</f>
        <v>121-53200-021</v>
      </c>
      <c r="B38" s="46" t="str">
        <f>Data!B630</f>
        <v>COMMUNICATIONS - TEL</v>
      </c>
      <c r="C38" s="23">
        <f>Data!C630</f>
        <v>750</v>
      </c>
      <c r="D38" s="23">
        <f>Data!D630</f>
        <v>500</v>
      </c>
      <c r="E38" s="23" t="str">
        <f>Data!E630</f>
        <v/>
      </c>
      <c r="F38" s="33">
        <f>Data!F630</f>
        <v>436.2</v>
      </c>
      <c r="G38" s="37">
        <f>Data!G630</f>
        <v>1000</v>
      </c>
      <c r="H38" s="41">
        <f>Data!H630</f>
        <v>1000</v>
      </c>
      <c r="I38" s="23">
        <f>Data!I630</f>
        <v>-62.83</v>
      </c>
      <c r="J38" s="23">
        <f>Data!J630</f>
        <v>66.02</v>
      </c>
      <c r="K38" s="23">
        <f>Data!K630</f>
        <v>713.33</v>
      </c>
    </row>
    <row r="39" spans="1:11" s="46" customFormat="1" x14ac:dyDescent="0.25">
      <c r="A39" s="46" t="str">
        <f>Data!A631</f>
        <v>121-53211-021</v>
      </c>
      <c r="B39" s="46" t="str">
        <f>Data!B631</f>
        <v>WEB PAGE/WEB DESIGN</v>
      </c>
      <c r="C39" s="23">
        <f>Data!C631</f>
        <v>3750</v>
      </c>
      <c r="D39" s="23">
        <f>Data!D631</f>
        <v>3750</v>
      </c>
      <c r="E39" s="23" t="str">
        <f>Data!E631</f>
        <v/>
      </c>
      <c r="F39" s="33">
        <f>Data!F631</f>
        <v>200</v>
      </c>
      <c r="G39" s="37">
        <f>Data!G631</f>
        <v>3750</v>
      </c>
      <c r="H39" s="41">
        <f>Data!H631</f>
        <v>3750</v>
      </c>
      <c r="I39" s="23">
        <f>Data!I631</f>
        <v>1528.46</v>
      </c>
      <c r="J39" s="23">
        <f>Data!J631</f>
        <v>3050</v>
      </c>
      <c r="K39" s="23">
        <f>Data!K631</f>
        <v>6100</v>
      </c>
    </row>
    <row r="40" spans="1:11" s="46" customFormat="1" x14ac:dyDescent="0.25">
      <c r="A40" s="46" t="str">
        <f>Data!A632</f>
        <v>121-53220-021</v>
      </c>
      <c r="B40" s="46" t="str">
        <f>Data!B632</f>
        <v>POSTAGE</v>
      </c>
      <c r="C40" s="23">
        <f>Data!C632</f>
        <v>50</v>
      </c>
      <c r="D40" s="23">
        <f>Data!D632</f>
        <v>50</v>
      </c>
      <c r="E40" s="23" t="str">
        <f>Data!E632</f>
        <v/>
      </c>
      <c r="F40" s="33">
        <f>Data!F632</f>
        <v>31.29</v>
      </c>
      <c r="G40" s="37">
        <f>Data!G632</f>
        <v>50</v>
      </c>
      <c r="H40" s="41">
        <f>Data!H632</f>
        <v>50</v>
      </c>
      <c r="I40" s="23">
        <f>Data!I632</f>
        <v>19.57</v>
      </c>
      <c r="J40" s="23">
        <f>Data!J632</f>
        <v>18.96</v>
      </c>
      <c r="K40" s="23">
        <f>Data!K632</f>
        <v>3.27</v>
      </c>
    </row>
    <row r="41" spans="1:11" s="46" customFormat="1" x14ac:dyDescent="0.25">
      <c r="A41" s="46" t="str">
        <f>Data!A633</f>
        <v>121-53300-021</v>
      </c>
      <c r="B41" s="46" t="str">
        <f>Data!B633</f>
        <v>SCHOOLS/CONVENTION/T</v>
      </c>
      <c r="C41" s="23">
        <f>Data!C633</f>
        <v>1500</v>
      </c>
      <c r="D41" s="23">
        <f>Data!D633</f>
        <v>3000</v>
      </c>
      <c r="E41" s="23" t="str">
        <f>Data!E633</f>
        <v/>
      </c>
      <c r="F41" s="33">
        <f>Data!F633</f>
        <v>2147.34</v>
      </c>
      <c r="G41" s="37">
        <f>Data!G633</f>
        <v>1500</v>
      </c>
      <c r="H41" s="41">
        <f>Data!H633</f>
        <v>1500</v>
      </c>
      <c r="I41" s="23">
        <f>Data!I633</f>
        <v>120.6</v>
      </c>
      <c r="J41" s="23">
        <f>Data!J633</f>
        <v>418.12</v>
      </c>
      <c r="K41" s="23">
        <f>Data!K633</f>
        <v>584.21</v>
      </c>
    </row>
    <row r="42" spans="1:11" s="46" customFormat="1" x14ac:dyDescent="0.25">
      <c r="A42" s="46" t="str">
        <f>Data!A634</f>
        <v>121-53335-021</v>
      </c>
      <c r="B42" s="46" t="str">
        <f>Data!B634</f>
        <v>COPY MACHINE MAINTEN</v>
      </c>
      <c r="C42" s="23">
        <f>Data!C634</f>
        <v>1000</v>
      </c>
      <c r="D42" s="23">
        <f>Data!D634</f>
        <v>1000</v>
      </c>
      <c r="E42" s="23" t="str">
        <f>Data!E634</f>
        <v/>
      </c>
      <c r="F42" s="33">
        <f>Data!F634</f>
        <v>472.66</v>
      </c>
      <c r="G42" s="37">
        <f>Data!G634</f>
        <v>1800</v>
      </c>
      <c r="H42" s="41">
        <f>Data!H634</f>
        <v>1800</v>
      </c>
      <c r="I42" s="23">
        <f>Data!I634</f>
        <v>901.74</v>
      </c>
      <c r="J42" s="23">
        <f>Data!J634</f>
        <v>1139.01</v>
      </c>
      <c r="K42" s="23">
        <f>Data!K634</f>
        <v>1208.58</v>
      </c>
    </row>
    <row r="43" spans="1:11" s="46" customFormat="1" x14ac:dyDescent="0.25">
      <c r="A43" s="46" t="str">
        <f>Data!A635</f>
        <v>121-53451-021</v>
      </c>
      <c r="B43" s="46" t="str">
        <f>Data!B635</f>
        <v>SPECIAL EVENT EXPENS</v>
      </c>
      <c r="C43" s="23" t="str">
        <f>Data!C635</f>
        <v/>
      </c>
      <c r="D43" s="23">
        <f>Data!D635</f>
        <v>16000</v>
      </c>
      <c r="E43" s="23" t="str">
        <f>Data!E635</f>
        <v/>
      </c>
      <c r="F43" s="33">
        <f>Data!F635</f>
        <v>2386</v>
      </c>
      <c r="G43" s="37" t="str">
        <f>Data!G635</f>
        <v/>
      </c>
      <c r="H43" s="41" t="str">
        <f>Data!H635</f>
        <v/>
      </c>
      <c r="I43" s="23" t="str">
        <f>Data!I635</f>
        <v/>
      </c>
      <c r="J43" s="23" t="str">
        <f>Data!J635</f>
        <v/>
      </c>
      <c r="K43" s="23" t="str">
        <f>Data!K635</f>
        <v/>
      </c>
    </row>
    <row r="44" spans="1:11" s="46" customFormat="1" x14ac:dyDescent="0.25">
      <c r="A44" s="46" t="str">
        <f>Data!A636</f>
        <v>121-53500-021</v>
      </c>
      <c r="B44" s="46" t="str">
        <f>Data!B636</f>
        <v>DUES &amp; SUBSCRIPTIONS</v>
      </c>
      <c r="C44" s="23">
        <f>Data!C636</f>
        <v>1000</v>
      </c>
      <c r="D44" s="23">
        <f>Data!D636</f>
        <v>2000</v>
      </c>
      <c r="E44" s="23" t="str">
        <f>Data!E636</f>
        <v/>
      </c>
      <c r="F44" s="33">
        <f>Data!F636</f>
        <v>768.02</v>
      </c>
      <c r="G44" s="37">
        <f>Data!G636</f>
        <v>1000</v>
      </c>
      <c r="H44" s="41">
        <f>Data!H636</f>
        <v>1000</v>
      </c>
      <c r="I44" s="23">
        <f>Data!I636</f>
        <v>1243.94</v>
      </c>
      <c r="J44" s="23">
        <f>Data!J636</f>
        <v>916.74</v>
      </c>
      <c r="K44" s="23">
        <f>Data!K636</f>
        <v>1117.1400000000001</v>
      </c>
    </row>
    <row r="45" spans="1:11" s="46" customFormat="1" x14ac:dyDescent="0.25">
      <c r="A45" s="46" t="str">
        <f>Data!A637</f>
        <v>121-53750-021</v>
      </c>
      <c r="B45" s="46" t="str">
        <f>Data!B637</f>
        <v>SPECIAL PROJECTS</v>
      </c>
      <c r="C45" s="23">
        <f>Data!C637</f>
        <v>9200</v>
      </c>
      <c r="D45" s="23">
        <f>Data!D637</f>
        <v>12450</v>
      </c>
      <c r="E45" s="23" t="str">
        <f>Data!E637</f>
        <v/>
      </c>
      <c r="F45" s="33">
        <f>Data!F637</f>
        <v>7150</v>
      </c>
      <c r="G45" s="37">
        <f>Data!G637</f>
        <v>9250</v>
      </c>
      <c r="H45" s="41">
        <f>Data!H637</f>
        <v>9250</v>
      </c>
      <c r="I45" s="23">
        <f>Data!I637</f>
        <v>8492</v>
      </c>
      <c r="J45" s="23">
        <f>Data!J637</f>
        <v>11500</v>
      </c>
      <c r="K45" s="23">
        <f>Data!K637</f>
        <v>11250</v>
      </c>
    </row>
    <row r="46" spans="1:11" s="46" customFormat="1" x14ac:dyDescent="0.25">
      <c r="B46" s="22" t="s">
        <v>107</v>
      </c>
      <c r="C46" s="24">
        <f t="shared" ref="C46:K46" si="3">SUM(C35:C45)</f>
        <v>38854.46</v>
      </c>
      <c r="D46" s="24">
        <f t="shared" si="3"/>
        <v>70187</v>
      </c>
      <c r="E46" s="24">
        <f t="shared" si="3"/>
        <v>0</v>
      </c>
      <c r="F46" s="34">
        <f t="shared" si="3"/>
        <v>32058.18</v>
      </c>
      <c r="G46" s="38">
        <f t="shared" si="3"/>
        <v>50205.46</v>
      </c>
      <c r="H46" s="42">
        <f t="shared" si="3"/>
        <v>50205.46</v>
      </c>
      <c r="I46" s="24">
        <f t="shared" si="3"/>
        <v>64557.579999999994</v>
      </c>
      <c r="J46" s="24">
        <f t="shared" si="3"/>
        <v>44072.85</v>
      </c>
      <c r="K46" s="24">
        <f t="shared" si="3"/>
        <v>44598.47</v>
      </c>
    </row>
    <row r="47" spans="1:11" x14ac:dyDescent="0.25">
      <c r="A47" s="46"/>
      <c r="B47" s="46"/>
    </row>
    <row r="48" spans="1:11" x14ac:dyDescent="0.25">
      <c r="B48" s="22" t="s">
        <v>151</v>
      </c>
      <c r="C48" s="24">
        <f t="shared" ref="C48:K48" si="4">C29+C33+C46</f>
        <v>116000</v>
      </c>
      <c r="D48" s="24">
        <f t="shared" si="4"/>
        <v>147050</v>
      </c>
      <c r="E48" s="24">
        <f t="shared" si="4"/>
        <v>0</v>
      </c>
      <c r="F48" s="34">
        <f t="shared" si="4"/>
        <v>76870.92</v>
      </c>
      <c r="G48" s="38">
        <f t="shared" si="4"/>
        <v>125000</v>
      </c>
      <c r="H48" s="42">
        <f t="shared" si="4"/>
        <v>123548</v>
      </c>
      <c r="I48" s="24">
        <f t="shared" si="4"/>
        <v>124883.94</v>
      </c>
      <c r="J48" s="24">
        <f t="shared" si="4"/>
        <v>115479.56</v>
      </c>
      <c r="K48" s="24">
        <f t="shared" si="4"/>
        <v>97348.49000000002</v>
      </c>
    </row>
    <row r="49" spans="1:11" x14ac:dyDescent="0.25">
      <c r="A49" s="27"/>
      <c r="B49" s="27"/>
      <c r="C49" s="28"/>
      <c r="D49" s="28"/>
      <c r="E49" s="28"/>
      <c r="F49" s="36"/>
      <c r="G49" s="39"/>
      <c r="H49" s="44"/>
      <c r="I49" s="28"/>
      <c r="J49" s="28"/>
      <c r="K49" s="28"/>
    </row>
    <row r="50" spans="1:11" x14ac:dyDescent="0.25">
      <c r="A50" s="46"/>
      <c r="B50" s="22" t="s">
        <v>845</v>
      </c>
    </row>
    <row r="51" spans="1:11" x14ac:dyDescent="0.25">
      <c r="A51" s="46"/>
      <c r="B51" s="46"/>
    </row>
    <row r="52" spans="1:11" x14ac:dyDescent="0.25">
      <c r="A52" s="46" t="s">
        <v>126</v>
      </c>
      <c r="B52" s="46"/>
    </row>
    <row r="53" spans="1:11" ht="15.75" thickBot="1" x14ac:dyDescent="0.3">
      <c r="A53" s="46"/>
      <c r="B53" s="29" t="str">
        <f t="shared" ref="B53:K53" si="5">B13</f>
        <v>*Total Revenue</v>
      </c>
      <c r="C53" s="30">
        <f t="shared" si="5"/>
        <v>-116000</v>
      </c>
      <c r="D53" s="30">
        <f t="shared" si="5"/>
        <v>-147050</v>
      </c>
      <c r="E53" s="30">
        <f t="shared" si="5"/>
        <v>0</v>
      </c>
      <c r="F53" s="35">
        <f t="shared" si="5"/>
        <v>-87951.08</v>
      </c>
      <c r="G53" s="40">
        <f t="shared" si="5"/>
        <v>-125000</v>
      </c>
      <c r="H53" s="43">
        <f t="shared" si="5"/>
        <v>-125000</v>
      </c>
      <c r="I53" s="30">
        <f t="shared" si="5"/>
        <v>-124027.28</v>
      </c>
      <c r="J53" s="30">
        <f t="shared" si="5"/>
        <v>-118750</v>
      </c>
      <c r="K53" s="30">
        <f t="shared" si="5"/>
        <v>-96831.679999999993</v>
      </c>
    </row>
    <row r="54" spans="1:11" ht="15.75" thickTop="1" x14ac:dyDescent="0.25">
      <c r="A54" s="46"/>
      <c r="B54" s="46"/>
    </row>
    <row r="55" spans="1:11" x14ac:dyDescent="0.25">
      <c r="A55" s="46" t="s">
        <v>127</v>
      </c>
      <c r="B55" s="46"/>
    </row>
    <row r="56" spans="1:11" ht="15.75" thickBot="1" x14ac:dyDescent="0.3">
      <c r="A56" s="46"/>
      <c r="B56" s="29" t="str">
        <f>B48</f>
        <v>*Total Expenses</v>
      </c>
      <c r="C56" s="30">
        <f t="shared" ref="C56:K56" si="6">C48</f>
        <v>116000</v>
      </c>
      <c r="D56" s="30">
        <f t="shared" si="6"/>
        <v>147050</v>
      </c>
      <c r="E56" s="30">
        <f t="shared" si="6"/>
        <v>0</v>
      </c>
      <c r="F56" s="35">
        <f t="shared" si="6"/>
        <v>76870.92</v>
      </c>
      <c r="G56" s="40">
        <f t="shared" si="6"/>
        <v>125000</v>
      </c>
      <c r="H56" s="43">
        <f t="shared" si="6"/>
        <v>123548</v>
      </c>
      <c r="I56" s="30">
        <f t="shared" si="6"/>
        <v>124883.94</v>
      </c>
      <c r="J56" s="30">
        <f t="shared" si="6"/>
        <v>115479.56</v>
      </c>
      <c r="K56" s="30">
        <f t="shared" si="6"/>
        <v>97348.49000000002</v>
      </c>
    </row>
    <row r="57" spans="1:11" ht="15.75" thickTop="1" x14ac:dyDescent="0.25">
      <c r="A57" s="46"/>
      <c r="B57" s="46"/>
    </row>
    <row r="58" spans="1:11" s="22" customFormat="1" x14ac:dyDescent="0.25">
      <c r="A58" s="46"/>
      <c r="B58" s="22" t="s">
        <v>129</v>
      </c>
      <c r="C58" s="24">
        <f>C53+C56</f>
        <v>0</v>
      </c>
      <c r="D58" s="24">
        <f t="shared" ref="D58:K58" si="7">D53+D56</f>
        <v>0</v>
      </c>
      <c r="E58" s="24">
        <f t="shared" si="7"/>
        <v>0</v>
      </c>
      <c r="F58" s="34">
        <f t="shared" si="7"/>
        <v>-11080.160000000003</v>
      </c>
      <c r="G58" s="38">
        <f t="shared" si="7"/>
        <v>0</v>
      </c>
      <c r="H58" s="42">
        <f t="shared" si="7"/>
        <v>-1452</v>
      </c>
      <c r="I58" s="24">
        <f t="shared" si="7"/>
        <v>856.66000000000349</v>
      </c>
      <c r="J58" s="24">
        <f t="shared" si="7"/>
        <v>-3270.4400000000023</v>
      </c>
      <c r="K58" s="24">
        <f t="shared" si="7"/>
        <v>516.81000000002678</v>
      </c>
    </row>
    <row r="59" spans="1:11" x14ac:dyDescent="0.25">
      <c r="A59" s="27"/>
      <c r="B59" s="27"/>
      <c r="C59" s="28"/>
      <c r="D59" s="28"/>
      <c r="E59" s="28"/>
      <c r="F59" s="36"/>
      <c r="G59" s="39"/>
      <c r="H59" s="44"/>
      <c r="I59" s="28"/>
      <c r="J59" s="28"/>
      <c r="K59" s="28"/>
    </row>
    <row r="60" spans="1:11" x14ac:dyDescent="0.25">
      <c r="A60" s="27"/>
      <c r="B60" s="53"/>
      <c r="C60" s="54"/>
      <c r="D60" s="54"/>
      <c r="E60" s="54"/>
      <c r="F60" s="55"/>
      <c r="G60" s="56"/>
      <c r="H60" s="57"/>
      <c r="I60" s="54"/>
      <c r="J60" s="54"/>
      <c r="K60" s="54"/>
    </row>
    <row r="61" spans="1:11" x14ac:dyDescent="0.25">
      <c r="A61" s="27"/>
      <c r="B61" s="27"/>
      <c r="C61" s="28"/>
      <c r="D61" s="28"/>
      <c r="E61" s="28"/>
      <c r="F61" s="36"/>
      <c r="G61" s="39"/>
      <c r="H61" s="44"/>
      <c r="I61" s="28"/>
      <c r="J61" s="28"/>
      <c r="K61" s="28"/>
    </row>
    <row r="62" spans="1:11" x14ac:dyDescent="0.25">
      <c r="A62" s="27"/>
      <c r="B62" s="27"/>
      <c r="C62" s="28"/>
      <c r="D62" s="28"/>
      <c r="E62" s="28"/>
      <c r="F62" s="36"/>
      <c r="G62" s="39"/>
      <c r="H62" s="44"/>
      <c r="I62" s="28"/>
      <c r="J62" s="28"/>
      <c r="K62" s="28"/>
    </row>
    <row r="63" spans="1:11" x14ac:dyDescent="0.25">
      <c r="A63" s="27"/>
      <c r="B63" s="27"/>
      <c r="C63" s="28"/>
      <c r="D63" s="28"/>
      <c r="E63" s="28"/>
      <c r="F63" s="36"/>
      <c r="G63" s="39"/>
      <c r="H63" s="44"/>
      <c r="I63" s="28"/>
      <c r="J63" s="28"/>
      <c r="K63" s="28"/>
    </row>
  </sheetData>
  <conditionalFormatting sqref="C60:K60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C58:K58">
    <cfRule type="cellIs" dxfId="1" priority="1" stopIfTrue="1" operator="lessThan">
      <formula>0</formula>
    </cfRule>
    <cfRule type="cellIs" dxfId="0" priority="2" stopIfTrue="1" operator="greaterThan">
      <formula>0</formula>
    </cfRule>
  </conditionalFormatting>
  <printOptions gridLines="1"/>
  <pageMargins left="0.25" right="0.25" top="0.75" bottom="0.75" header="0.3" footer="0.3"/>
  <pageSetup scale="70" fitToHeight="0" orientation="landscape" r:id="rId1"/>
  <headerFooter>
    <oddHeader>&amp;CBUDGET
FY 2022-2023&amp;RMarketing &amp; Tourism</oddHeader>
    <oddFooter>&amp;C&amp;P&amp;R&amp;D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6"/>
  <sheetViews>
    <sheetView topLeftCell="A25" zoomScaleNormal="100" zoomScaleSheetLayoutView="100" workbookViewId="0">
      <selection activeCell="C60" sqref="C60"/>
    </sheetView>
  </sheetViews>
  <sheetFormatPr defaultRowHeight="15" x14ac:dyDescent="0.25"/>
  <cols>
    <col min="1" max="1" width="20.7109375" customWidth="1"/>
    <col min="2" max="2" width="31.7109375" customWidth="1"/>
    <col min="3" max="4" width="15.7109375" style="23" customWidth="1"/>
    <col min="5" max="5" width="14.28515625" style="23" customWidth="1"/>
    <col min="6" max="6" width="15.7109375" style="33" customWidth="1"/>
    <col min="7" max="7" width="15.7109375" style="37" customWidth="1"/>
    <col min="8" max="8" width="15.7109375" style="41" customWidth="1"/>
    <col min="9" max="11" width="15.7109375" style="23" customWidth="1"/>
  </cols>
  <sheetData>
    <row r="1" spans="1:11" x14ac:dyDescent="0.25">
      <c r="A1" s="1" t="s">
        <v>0</v>
      </c>
      <c r="B1" s="1" t="s">
        <v>1</v>
      </c>
      <c r="C1" s="2" t="s">
        <v>2</v>
      </c>
      <c r="D1" s="2" t="s">
        <v>3</v>
      </c>
      <c r="E1" s="3" t="s">
        <v>984</v>
      </c>
      <c r="F1" s="4" t="s">
        <v>4</v>
      </c>
      <c r="G1" s="5" t="s">
        <v>4</v>
      </c>
      <c r="H1" s="6" t="s">
        <v>5</v>
      </c>
      <c r="I1" s="2" t="s">
        <v>6</v>
      </c>
      <c r="J1" s="2" t="s">
        <v>6</v>
      </c>
      <c r="K1" s="2" t="s">
        <v>6</v>
      </c>
    </row>
    <row r="2" spans="1:11" x14ac:dyDescent="0.25">
      <c r="A2" s="8"/>
      <c r="B2" s="9" t="s">
        <v>7</v>
      </c>
      <c r="C2" s="10" t="s">
        <v>8</v>
      </c>
      <c r="D2" s="10" t="s">
        <v>182</v>
      </c>
      <c r="E2" s="11" t="s">
        <v>9</v>
      </c>
      <c r="F2" s="12" t="s">
        <v>6</v>
      </c>
      <c r="G2" s="13" t="s">
        <v>111</v>
      </c>
      <c r="H2" s="14" t="s">
        <v>4</v>
      </c>
      <c r="I2" s="15" t="s">
        <v>840</v>
      </c>
      <c r="J2" s="15" t="s">
        <v>841</v>
      </c>
      <c r="K2" s="15" t="s">
        <v>842</v>
      </c>
    </row>
    <row r="3" spans="1:11" ht="15.75" thickBot="1" x14ac:dyDescent="0.3">
      <c r="A3" s="16"/>
      <c r="B3" s="17" t="s">
        <v>7</v>
      </c>
      <c r="C3" s="18" t="s">
        <v>7</v>
      </c>
      <c r="D3" s="18"/>
      <c r="E3" s="19"/>
      <c r="F3" s="50" t="s">
        <v>862</v>
      </c>
      <c r="G3" s="20" t="s">
        <v>862</v>
      </c>
      <c r="H3" s="21" t="s">
        <v>10</v>
      </c>
      <c r="I3" s="18" t="s">
        <v>863</v>
      </c>
      <c r="J3" s="18" t="s">
        <v>864</v>
      </c>
      <c r="K3" s="18" t="s">
        <v>865</v>
      </c>
    </row>
    <row r="4" spans="1:11" ht="15.75" thickTop="1" x14ac:dyDescent="0.25"/>
    <row r="5" spans="1:11" x14ac:dyDescent="0.25">
      <c r="A5" s="22" t="s">
        <v>851</v>
      </c>
      <c r="B5" s="22"/>
    </row>
    <row r="6" spans="1:11" x14ac:dyDescent="0.25">
      <c r="A6" s="22" t="s">
        <v>178</v>
      </c>
      <c r="B6" s="22"/>
    </row>
    <row r="8" spans="1:11" x14ac:dyDescent="0.25">
      <c r="A8" s="22" t="s">
        <v>159</v>
      </c>
    </row>
    <row r="9" spans="1:11" s="46" customFormat="1" x14ac:dyDescent="0.25">
      <c r="A9" s="46" t="str">
        <f>Data!A455</f>
        <v>105-41001-000</v>
      </c>
      <c r="B9" s="46" t="str">
        <f>Data!B455</f>
        <v>CURRENT YEAR TAXES</v>
      </c>
      <c r="C9" s="23">
        <f>Data!C455</f>
        <v>-251062.5</v>
      </c>
      <c r="D9" s="23">
        <f>Data!D455</f>
        <v>-251062.5</v>
      </c>
      <c r="E9" s="23" t="str">
        <f>Data!E455</f>
        <v/>
      </c>
      <c r="F9" s="33">
        <f>Data!F455</f>
        <v>-231787.89</v>
      </c>
      <c r="G9" s="37">
        <f>Data!G455</f>
        <v>-251062.5</v>
      </c>
      <c r="H9" s="41">
        <f>Data!H455</f>
        <v>-251062.5</v>
      </c>
      <c r="I9" s="23">
        <f>Data!I455</f>
        <v>-247171.55</v>
      </c>
      <c r="J9" s="23">
        <f>Data!J455</f>
        <v>-242319.88</v>
      </c>
      <c r="K9" s="23" t="str">
        <f>Data!K455</f>
        <v/>
      </c>
    </row>
    <row r="10" spans="1:11" s="46" customFormat="1" x14ac:dyDescent="0.25">
      <c r="A10" s="46" t="str">
        <f>Data!A456</f>
        <v>105-41002-000</v>
      </c>
      <c r="B10" s="46" t="str">
        <f>Data!B456</f>
        <v>CURRENT YEAR DELINQU</v>
      </c>
      <c r="C10" s="23">
        <f>Data!C456</f>
        <v>-900</v>
      </c>
      <c r="D10" s="23">
        <f>Data!D456</f>
        <v>-900</v>
      </c>
      <c r="E10" s="23" t="str">
        <f>Data!E456</f>
        <v/>
      </c>
      <c r="F10" s="33">
        <f>Data!F456</f>
        <v>-4840.13</v>
      </c>
      <c r="G10" s="37">
        <f>Data!G456</f>
        <v>-900</v>
      </c>
      <c r="H10" s="41">
        <f>Data!H456</f>
        <v>-900</v>
      </c>
      <c r="I10" s="23">
        <f>Data!I456</f>
        <v>-8474.5400000000009</v>
      </c>
      <c r="J10" s="23">
        <f>Data!J456</f>
        <v>-7898.16</v>
      </c>
      <c r="K10" s="23" t="str">
        <f>Data!K456</f>
        <v/>
      </c>
    </row>
    <row r="11" spans="1:11" s="46" customFormat="1" x14ac:dyDescent="0.25">
      <c r="A11" s="46" t="str">
        <f>Data!A457</f>
        <v>105-41120-000</v>
      </c>
      <c r="B11" s="46" t="str">
        <f>Data!B457</f>
        <v>PENALTY / INTEREST</v>
      </c>
      <c r="C11" s="23" t="str">
        <f>Data!C457</f>
        <v/>
      </c>
      <c r="D11" s="23">
        <f>Data!D457</f>
        <v>-5000</v>
      </c>
      <c r="E11" s="23" t="str">
        <f>Data!E457</f>
        <v/>
      </c>
      <c r="F11" s="33">
        <f>Data!F457</f>
        <v>-3041.51</v>
      </c>
      <c r="G11" s="37" t="str">
        <f>Data!G457</f>
        <v/>
      </c>
      <c r="H11" s="41" t="str">
        <f>Data!H457</f>
        <v/>
      </c>
      <c r="I11" s="23">
        <f>Data!I457</f>
        <v>-5187.49</v>
      </c>
      <c r="J11" s="23">
        <f>Data!J457</f>
        <v>-4412.32</v>
      </c>
      <c r="K11" s="23" t="str">
        <f>Data!K457</f>
        <v/>
      </c>
    </row>
    <row r="12" spans="1:11" s="46" customFormat="1" x14ac:dyDescent="0.25">
      <c r="A12" s="46" t="str">
        <f>Data!A458</f>
        <v>105-43600-000</v>
      </c>
      <c r="B12" s="46" t="str">
        <f>Data!B458</f>
        <v>TRANSFER IN</v>
      </c>
      <c r="C12" s="23">
        <f>Data!C458</f>
        <v>-83687.5</v>
      </c>
      <c r="D12" s="23">
        <f>Data!D458</f>
        <v>-83687.5</v>
      </c>
      <c r="E12" s="23" t="str">
        <f>Data!E458</f>
        <v/>
      </c>
      <c r="F12" s="33">
        <f>Data!F458</f>
        <v>-41844</v>
      </c>
      <c r="G12" s="37">
        <f>Data!G458</f>
        <v>-83687.5</v>
      </c>
      <c r="H12" s="41">
        <f>Data!H458</f>
        <v>-83687.5</v>
      </c>
      <c r="I12" s="23">
        <f>Data!I458</f>
        <v>-102224.59</v>
      </c>
      <c r="J12" s="23">
        <f>Data!J458</f>
        <v>-83440</v>
      </c>
      <c r="K12" s="23">
        <f>Data!K458</f>
        <v>-124560.04</v>
      </c>
    </row>
    <row r="13" spans="1:11" s="22" customFormat="1" x14ac:dyDescent="0.25">
      <c r="B13" s="22" t="s">
        <v>158</v>
      </c>
      <c r="C13" s="24">
        <f t="shared" ref="C13:K13" si="0">SUM(C9:C12)</f>
        <v>-335650</v>
      </c>
      <c r="D13" s="24">
        <f t="shared" si="0"/>
        <v>-340650</v>
      </c>
      <c r="E13" s="24">
        <f t="shared" si="0"/>
        <v>0</v>
      </c>
      <c r="F13" s="34">
        <f t="shared" si="0"/>
        <v>-281513.53000000003</v>
      </c>
      <c r="G13" s="38">
        <f t="shared" si="0"/>
        <v>-335650</v>
      </c>
      <c r="H13" s="42">
        <f t="shared" si="0"/>
        <v>-335650</v>
      </c>
      <c r="I13" s="24">
        <f t="shared" si="0"/>
        <v>-363058.17</v>
      </c>
      <c r="J13" s="24">
        <f t="shared" si="0"/>
        <v>-338070.36</v>
      </c>
      <c r="K13" s="24">
        <f t="shared" si="0"/>
        <v>-124560.04</v>
      </c>
    </row>
    <row r="14" spans="1:11" s="22" customFormat="1" x14ac:dyDescent="0.25">
      <c r="C14" s="24"/>
      <c r="D14" s="24"/>
      <c r="E14" s="24"/>
      <c r="F14" s="34"/>
      <c r="G14" s="38"/>
      <c r="H14" s="42"/>
      <c r="I14" s="24"/>
      <c r="J14" s="24"/>
      <c r="K14" s="24"/>
    </row>
    <row r="15" spans="1:11" s="45" customFormat="1" x14ac:dyDescent="0.25">
      <c r="A15" s="22" t="s">
        <v>160</v>
      </c>
      <c r="C15" s="23"/>
      <c r="D15" s="23"/>
      <c r="E15" s="23"/>
      <c r="F15" s="33"/>
      <c r="G15" s="37"/>
      <c r="H15" s="41"/>
      <c r="I15" s="23"/>
      <c r="J15" s="23"/>
      <c r="K15" s="23"/>
    </row>
    <row r="16" spans="1:11" s="46" customFormat="1" x14ac:dyDescent="0.25">
      <c r="A16" s="46" t="str">
        <f>Data!A459</f>
        <v>105-57100-000</v>
      </c>
      <c r="B16" s="46" t="str">
        <f>Data!B459</f>
        <v>PRINCIPAL PAYMENT</v>
      </c>
      <c r="C16" s="23">
        <f>Data!C459</f>
        <v>230000</v>
      </c>
      <c r="D16" s="23">
        <f>Data!D459</f>
        <v>230000</v>
      </c>
      <c r="E16" s="23" t="str">
        <f>Data!E459</f>
        <v/>
      </c>
      <c r="F16" s="33" t="str">
        <f>Data!F459</f>
        <v/>
      </c>
      <c r="G16" s="37">
        <f>Data!G459</f>
        <v>230000</v>
      </c>
      <c r="H16" s="41">
        <f>Data!H459</f>
        <v>230000</v>
      </c>
      <c r="I16" s="23">
        <f>Data!I459</f>
        <v>230000</v>
      </c>
      <c r="J16" s="23">
        <f>Data!J459</f>
        <v>220000</v>
      </c>
      <c r="K16" s="23" t="str">
        <f>Data!K459</f>
        <v/>
      </c>
    </row>
    <row r="17" spans="1:11" x14ac:dyDescent="0.25">
      <c r="A17" s="46" t="str">
        <f>Data!A460</f>
        <v>105-57110-000</v>
      </c>
      <c r="B17" s="46" t="str">
        <f>Data!B460</f>
        <v>INTEREST PAYMENT</v>
      </c>
      <c r="C17" s="23">
        <f>Data!C460</f>
        <v>104750</v>
      </c>
      <c r="D17" s="23">
        <f>Data!D460</f>
        <v>104750</v>
      </c>
      <c r="E17" s="23" t="str">
        <f>Data!E460</f>
        <v/>
      </c>
      <c r="F17" s="33">
        <f>Data!F460</f>
        <v>52375</v>
      </c>
      <c r="G17" s="37">
        <f>Data!G460</f>
        <v>104750</v>
      </c>
      <c r="H17" s="41">
        <f>Data!H460</f>
        <v>104750</v>
      </c>
      <c r="I17" s="23">
        <f>Data!I460</f>
        <v>109350</v>
      </c>
      <c r="J17" s="23">
        <f>Data!J460</f>
        <v>113750</v>
      </c>
      <c r="K17" s="23">
        <f>Data!K460</f>
        <v>113750</v>
      </c>
    </row>
    <row r="18" spans="1:11" x14ac:dyDescent="0.25">
      <c r="A18" s="46" t="str">
        <f>Data!A461</f>
        <v>105-57120-000</v>
      </c>
      <c r="B18" s="46" t="str">
        <f>Data!B461</f>
        <v>PAY AGENT FEES</v>
      </c>
      <c r="C18" s="23">
        <f>Data!C461</f>
        <v>900</v>
      </c>
      <c r="D18" s="23">
        <f>Data!D461</f>
        <v>900</v>
      </c>
      <c r="E18" s="23" t="str">
        <f>Data!E461</f>
        <v/>
      </c>
      <c r="F18" s="33" t="str">
        <f>Data!F461</f>
        <v/>
      </c>
      <c r="G18" s="37">
        <f>Data!G461</f>
        <v>900</v>
      </c>
      <c r="H18" s="41">
        <f>Data!H461</f>
        <v>900</v>
      </c>
      <c r="I18" s="23">
        <f>Data!I461</f>
        <v>450</v>
      </c>
      <c r="J18" s="23">
        <f>Data!J461</f>
        <v>450</v>
      </c>
      <c r="K18" s="23">
        <f>Data!K461</f>
        <v>900</v>
      </c>
    </row>
    <row r="19" spans="1:11" s="22" customFormat="1" x14ac:dyDescent="0.25">
      <c r="B19" s="22" t="s">
        <v>158</v>
      </c>
      <c r="C19" s="24">
        <f t="shared" ref="C19:K19" si="1">SUM(C16:C18)</f>
        <v>335650</v>
      </c>
      <c r="D19" s="24">
        <f t="shared" si="1"/>
        <v>335650</v>
      </c>
      <c r="E19" s="24">
        <f t="shared" si="1"/>
        <v>0</v>
      </c>
      <c r="F19" s="34">
        <f t="shared" si="1"/>
        <v>52375</v>
      </c>
      <c r="G19" s="38">
        <f t="shared" si="1"/>
        <v>335650</v>
      </c>
      <c r="H19" s="42">
        <f t="shared" si="1"/>
        <v>335650</v>
      </c>
      <c r="I19" s="24">
        <f t="shared" si="1"/>
        <v>339800</v>
      </c>
      <c r="J19" s="24">
        <f t="shared" si="1"/>
        <v>334200</v>
      </c>
      <c r="K19" s="24">
        <f t="shared" si="1"/>
        <v>114650</v>
      </c>
    </row>
    <row r="21" spans="1:11" ht="15.75" thickBot="1" x14ac:dyDescent="0.3">
      <c r="A21" s="29"/>
      <c r="B21" s="29" t="s">
        <v>166</v>
      </c>
      <c r="C21" s="30">
        <f t="shared" ref="C21:K21" si="2">C13+C19</f>
        <v>0</v>
      </c>
      <c r="D21" s="30">
        <f t="shared" si="2"/>
        <v>-5000</v>
      </c>
      <c r="E21" s="30">
        <f t="shared" si="2"/>
        <v>0</v>
      </c>
      <c r="F21" s="35">
        <f t="shared" si="2"/>
        <v>-229138.53000000003</v>
      </c>
      <c r="G21" s="40">
        <f t="shared" si="2"/>
        <v>0</v>
      </c>
      <c r="H21" s="43">
        <f t="shared" si="2"/>
        <v>0</v>
      </c>
      <c r="I21" s="30">
        <f t="shared" si="2"/>
        <v>-23258.169999999984</v>
      </c>
      <c r="J21" s="30">
        <f t="shared" si="2"/>
        <v>-3870.359999999986</v>
      </c>
      <c r="K21" s="30">
        <f t="shared" si="2"/>
        <v>-9910.0399999999936</v>
      </c>
    </row>
    <row r="22" spans="1:11" ht="15.75" thickTop="1" x14ac:dyDescent="0.25"/>
    <row r="23" spans="1:11" x14ac:dyDescent="0.25">
      <c r="A23" s="22" t="s">
        <v>852</v>
      </c>
    </row>
    <row r="24" spans="1:11" x14ac:dyDescent="0.25">
      <c r="A24" s="22" t="s">
        <v>172</v>
      </c>
    </row>
    <row r="26" spans="1:11" x14ac:dyDescent="0.25">
      <c r="A26" s="22" t="s">
        <v>159</v>
      </c>
    </row>
    <row r="27" spans="1:11" s="46" customFormat="1" x14ac:dyDescent="0.25">
      <c r="A27" s="46" t="str">
        <f>Data!A467</f>
        <v>108-43600-000</v>
      </c>
      <c r="B27" s="46" t="str">
        <f>Data!B467</f>
        <v>TRANSFER IN</v>
      </c>
      <c r="C27" s="23">
        <f>Data!C467</f>
        <v>-205823.55</v>
      </c>
      <c r="D27" s="23">
        <f>Data!D467</f>
        <v>-205823.55</v>
      </c>
      <c r="E27" s="23" t="str">
        <f>Data!E467</f>
        <v/>
      </c>
      <c r="F27" s="33">
        <f>Data!F467</f>
        <v>-102912</v>
      </c>
      <c r="G27" s="37">
        <f>Data!G467</f>
        <v>-205823.55</v>
      </c>
      <c r="H27" s="41">
        <f>Data!H467</f>
        <v>-205823.55</v>
      </c>
      <c r="I27" s="23">
        <f>Data!I467</f>
        <v>-212780.24</v>
      </c>
      <c r="J27" s="23">
        <f>Data!J467</f>
        <v>-235750</v>
      </c>
      <c r="K27" s="23">
        <f>Data!K467</f>
        <v>-243774.24</v>
      </c>
    </row>
    <row r="28" spans="1:11" s="22" customFormat="1" x14ac:dyDescent="0.25">
      <c r="B28" s="22" t="s">
        <v>158</v>
      </c>
      <c r="C28" s="24">
        <f t="shared" ref="C28:J28" si="3">SUM(C27)</f>
        <v>-205823.55</v>
      </c>
      <c r="D28" s="24">
        <f t="shared" si="3"/>
        <v>-205823.55</v>
      </c>
      <c r="E28" s="24">
        <f t="shared" si="3"/>
        <v>0</v>
      </c>
      <c r="F28" s="34">
        <f t="shared" si="3"/>
        <v>-102912</v>
      </c>
      <c r="G28" s="38">
        <f t="shared" si="3"/>
        <v>-205823.55</v>
      </c>
      <c r="H28" s="42">
        <f t="shared" si="3"/>
        <v>-205823.55</v>
      </c>
      <c r="I28" s="24">
        <f t="shared" si="3"/>
        <v>-212780.24</v>
      </c>
      <c r="J28" s="24">
        <f t="shared" si="3"/>
        <v>-235750</v>
      </c>
      <c r="K28" s="24">
        <f>K27</f>
        <v>-243774.24</v>
      </c>
    </row>
    <row r="29" spans="1:11" s="22" customFormat="1" x14ac:dyDescent="0.25">
      <c r="C29" s="24"/>
      <c r="D29" s="24"/>
      <c r="E29" s="24"/>
      <c r="F29" s="34"/>
      <c r="G29" s="38"/>
      <c r="H29" s="42"/>
      <c r="I29" s="24"/>
      <c r="J29" s="24"/>
      <c r="K29" s="24"/>
    </row>
    <row r="30" spans="1:11" s="45" customFormat="1" x14ac:dyDescent="0.25">
      <c r="A30" s="22" t="s">
        <v>163</v>
      </c>
      <c r="C30" s="23"/>
      <c r="D30" s="23"/>
      <c r="E30" s="23"/>
      <c r="F30" s="33"/>
      <c r="G30" s="37"/>
      <c r="H30" s="41"/>
      <c r="I30" s="23"/>
      <c r="J30" s="23"/>
      <c r="K30" s="23"/>
    </row>
    <row r="31" spans="1:11" s="46" customFormat="1" x14ac:dyDescent="0.25">
      <c r="A31" s="46" t="str">
        <f>Data!A468</f>
        <v>108-57100-000</v>
      </c>
      <c r="B31" s="46" t="str">
        <f>Data!B468</f>
        <v>PRINCIPAL PAYMENT</v>
      </c>
      <c r="C31" s="23">
        <f>Data!C468</f>
        <v>176000</v>
      </c>
      <c r="D31" s="23">
        <f>Data!D468</f>
        <v>176000</v>
      </c>
      <c r="E31" s="23" t="str">
        <f>Data!E468</f>
        <v/>
      </c>
      <c r="F31" s="33" t="str">
        <f>Data!F468</f>
        <v/>
      </c>
      <c r="G31" s="37">
        <f>Data!G468</f>
        <v>176000</v>
      </c>
      <c r="H31" s="41">
        <f>Data!H468</f>
        <v>176000</v>
      </c>
      <c r="I31" s="23">
        <f>Data!I468</f>
        <v>179000</v>
      </c>
      <c r="J31" s="23" t="str">
        <f>Data!J468</f>
        <v/>
      </c>
      <c r="K31" s="23" t="str">
        <f>Data!K468</f>
        <v/>
      </c>
    </row>
    <row r="32" spans="1:11" s="46" customFormat="1" x14ac:dyDescent="0.25">
      <c r="A32" s="46" t="str">
        <f>Data!A469</f>
        <v>108-57110-000</v>
      </c>
      <c r="B32" s="46" t="str">
        <f>Data!B469</f>
        <v>INTEREST PAYMENT</v>
      </c>
      <c r="C32" s="23">
        <f>Data!C469</f>
        <v>29017.3</v>
      </c>
      <c r="D32" s="23">
        <f>Data!D469</f>
        <v>29017.3</v>
      </c>
      <c r="E32" s="23" t="str">
        <f>Data!E469</f>
        <v/>
      </c>
      <c r="F32" s="33">
        <f>Data!F469</f>
        <v>14376.79</v>
      </c>
      <c r="G32" s="37">
        <f>Data!G469</f>
        <v>29017.3</v>
      </c>
      <c r="H32" s="41">
        <f>Data!H469</f>
        <v>29017.3</v>
      </c>
      <c r="I32" s="23">
        <f>Data!I469</f>
        <v>32798.730000000003</v>
      </c>
      <c r="J32" s="23">
        <f>Data!J469</f>
        <v>32268.33</v>
      </c>
      <c r="K32" s="23">
        <f>Data!K469</f>
        <v>77968.759999999995</v>
      </c>
    </row>
    <row r="33" spans="1:11" s="46" customFormat="1" x14ac:dyDescent="0.25">
      <c r="A33" s="46" t="str">
        <f>Data!A470</f>
        <v>108-57115-000</v>
      </c>
      <c r="B33" s="46" t="str">
        <f>Data!B470</f>
        <v>AMORITIZATION EXPENS</v>
      </c>
      <c r="C33" s="23" t="str">
        <f>Data!C470</f>
        <v/>
      </c>
      <c r="D33" s="23" t="str">
        <f>Data!D470</f>
        <v/>
      </c>
      <c r="E33" s="23" t="str">
        <f>Data!E470</f>
        <v/>
      </c>
      <c r="F33" s="33" t="str">
        <f>Data!F470</f>
        <v/>
      </c>
      <c r="G33" s="37" t="str">
        <f>Data!G470</f>
        <v/>
      </c>
      <c r="H33" s="41" t="str">
        <f>Data!H470</f>
        <v/>
      </c>
      <c r="I33" s="23" t="str">
        <f>Data!I470</f>
        <v/>
      </c>
      <c r="J33" s="23" t="str">
        <f>Data!J470</f>
        <v/>
      </c>
      <c r="K33" s="23">
        <f>Data!K470</f>
        <v>-2084.94</v>
      </c>
    </row>
    <row r="34" spans="1:11" s="46" customFormat="1" x14ac:dyDescent="0.25">
      <c r="A34" s="46" t="str">
        <f>Data!A471</f>
        <v>108-57120-000</v>
      </c>
      <c r="B34" s="46" t="str">
        <f>Data!B471</f>
        <v>PAY AGENT FEES</v>
      </c>
      <c r="C34" s="23">
        <f>Data!C471</f>
        <v>806.25</v>
      </c>
      <c r="D34" s="23">
        <f>Data!D471</f>
        <v>806.25</v>
      </c>
      <c r="E34" s="23" t="str">
        <f>Data!E471</f>
        <v/>
      </c>
      <c r="F34" s="33" t="str">
        <f>Data!F471</f>
        <v/>
      </c>
      <c r="G34" s="37">
        <f>Data!G471</f>
        <v>806.25</v>
      </c>
      <c r="H34" s="41">
        <f>Data!H471</f>
        <v>806.25</v>
      </c>
      <c r="I34" s="23" t="str">
        <f>Data!I471</f>
        <v/>
      </c>
      <c r="J34" s="23" t="str">
        <f>Data!J471</f>
        <v/>
      </c>
      <c r="K34" s="23">
        <f>Data!K471</f>
        <v>806.25</v>
      </c>
    </row>
    <row r="35" spans="1:11" s="46" customFormat="1" x14ac:dyDescent="0.25">
      <c r="A35" s="46" t="str">
        <f>Data!A472</f>
        <v>108-57135-000</v>
      </c>
      <c r="B35" s="46" t="str">
        <f>Data!B472</f>
        <v>DEBT ISSURANCE COST</v>
      </c>
      <c r="C35" s="23" t="str">
        <f>Data!C472</f>
        <v/>
      </c>
      <c r="D35" s="23" t="str">
        <f>Data!D472</f>
        <v/>
      </c>
      <c r="E35" s="23" t="str">
        <f>Data!E472</f>
        <v/>
      </c>
      <c r="F35" s="33" t="str">
        <f>Data!F472</f>
        <v/>
      </c>
      <c r="G35" s="37" t="str">
        <f>Data!G472</f>
        <v/>
      </c>
      <c r="H35" s="41" t="str">
        <f>Data!H472</f>
        <v/>
      </c>
      <c r="I35" s="23" t="str">
        <f>Data!I472</f>
        <v/>
      </c>
      <c r="J35" s="23">
        <f>Data!J472</f>
        <v>42225.69</v>
      </c>
      <c r="K35" s="23" t="str">
        <f>Data!K472</f>
        <v/>
      </c>
    </row>
    <row r="36" spans="1:11" s="22" customFormat="1" x14ac:dyDescent="0.25">
      <c r="B36" s="22" t="s">
        <v>158</v>
      </c>
      <c r="C36" s="24">
        <f t="shared" ref="C36:K36" si="4">SUM(C31:C35)</f>
        <v>205823.55</v>
      </c>
      <c r="D36" s="24">
        <f t="shared" si="4"/>
        <v>205823.55</v>
      </c>
      <c r="E36" s="24">
        <f t="shared" si="4"/>
        <v>0</v>
      </c>
      <c r="F36" s="34">
        <f t="shared" si="4"/>
        <v>14376.79</v>
      </c>
      <c r="G36" s="38">
        <f t="shared" si="4"/>
        <v>205823.55</v>
      </c>
      <c r="H36" s="42">
        <f t="shared" si="4"/>
        <v>205823.55</v>
      </c>
      <c r="I36" s="24">
        <f t="shared" si="4"/>
        <v>211798.73</v>
      </c>
      <c r="J36" s="24">
        <f t="shared" si="4"/>
        <v>74494.02</v>
      </c>
      <c r="K36" s="24">
        <f t="shared" si="4"/>
        <v>76690.069999999992</v>
      </c>
    </row>
    <row r="38" spans="1:11" ht="15.75" thickBot="1" x14ac:dyDescent="0.3">
      <c r="A38" s="29"/>
      <c r="B38" s="29" t="s">
        <v>166</v>
      </c>
      <c r="C38" s="30">
        <f t="shared" ref="C38:K38" si="5">C28+C36</f>
        <v>0</v>
      </c>
      <c r="D38" s="30">
        <f t="shared" si="5"/>
        <v>0</v>
      </c>
      <c r="E38" s="30">
        <f t="shared" si="5"/>
        <v>0</v>
      </c>
      <c r="F38" s="35">
        <f t="shared" si="5"/>
        <v>-88535.209999999992</v>
      </c>
      <c r="G38" s="40">
        <f t="shared" si="5"/>
        <v>0</v>
      </c>
      <c r="H38" s="43">
        <f t="shared" si="5"/>
        <v>0</v>
      </c>
      <c r="I38" s="30">
        <f t="shared" si="5"/>
        <v>-981.50999999998021</v>
      </c>
      <c r="J38" s="30">
        <f t="shared" si="5"/>
        <v>-161255.97999999998</v>
      </c>
      <c r="K38" s="30">
        <f t="shared" si="5"/>
        <v>-167084.16999999998</v>
      </c>
    </row>
    <row r="39" spans="1:11" ht="15.75" thickTop="1" x14ac:dyDescent="0.25"/>
    <row r="40" spans="1:11" x14ac:dyDescent="0.25">
      <c r="A40" s="22" t="s">
        <v>853</v>
      </c>
      <c r="B40" t="s">
        <v>177</v>
      </c>
    </row>
    <row r="41" spans="1:11" x14ac:dyDescent="0.25">
      <c r="A41" s="22" t="s">
        <v>161</v>
      </c>
    </row>
    <row r="42" spans="1:11" x14ac:dyDescent="0.25">
      <c r="A42" s="22" t="s">
        <v>162</v>
      </c>
    </row>
    <row r="43" spans="1:11" x14ac:dyDescent="0.25">
      <c r="A43" s="22"/>
    </row>
    <row r="44" spans="1:11" x14ac:dyDescent="0.25">
      <c r="A44" s="22" t="s">
        <v>159</v>
      </c>
    </row>
    <row r="45" spans="1:11" s="46" customFormat="1" x14ac:dyDescent="0.25">
      <c r="A45" s="46" t="str">
        <f>Data!A473</f>
        <v>109-42405-000</v>
      </c>
      <c r="B45" s="46" t="str">
        <f>Data!B473</f>
        <v>CONTRIBUTION REVENUE</v>
      </c>
      <c r="C45" s="23" t="str">
        <f>Data!C473</f>
        <v/>
      </c>
      <c r="D45" s="23" t="str">
        <f>Data!D473</f>
        <v/>
      </c>
      <c r="E45" s="23" t="str">
        <f>Data!E473</f>
        <v/>
      </c>
      <c r="F45" s="33" t="str">
        <f>Data!F473</f>
        <v/>
      </c>
      <c r="G45" s="37" t="str">
        <f>Data!G473</f>
        <v/>
      </c>
      <c r="H45" s="41" t="str">
        <f>Data!H473</f>
        <v/>
      </c>
      <c r="I45" s="23" t="str">
        <f>Data!I473</f>
        <v/>
      </c>
      <c r="J45" s="23" t="str">
        <f>Data!J473</f>
        <v/>
      </c>
      <c r="K45" s="23">
        <f>Data!K473</f>
        <v>-164220.9</v>
      </c>
    </row>
    <row r="46" spans="1:11" s="46" customFormat="1" x14ac:dyDescent="0.25">
      <c r="A46" s="46" t="str">
        <f>Data!A474</f>
        <v>109-43475-000-MN160</v>
      </c>
      <c r="B46" s="46" t="str">
        <f>Data!B474</f>
        <v>GRANT INCOME - NETRM</v>
      </c>
      <c r="C46" s="23" t="str">
        <f>Data!C474</f>
        <v/>
      </c>
      <c r="D46" s="23" t="str">
        <f>Data!D474</f>
        <v/>
      </c>
      <c r="E46" s="23" t="str">
        <f>Data!E474</f>
        <v/>
      </c>
      <c r="F46" s="33" t="str">
        <f>Data!F474</f>
        <v/>
      </c>
      <c r="G46" s="37" t="str">
        <f>Data!G474</f>
        <v/>
      </c>
      <c r="H46" s="41" t="str">
        <f>Data!H474</f>
        <v/>
      </c>
      <c r="I46" s="23" t="str">
        <f>Data!I474</f>
        <v/>
      </c>
      <c r="J46" s="23" t="str">
        <f>Data!J474</f>
        <v/>
      </c>
      <c r="K46" s="23">
        <f>Data!K474</f>
        <v>-172183</v>
      </c>
    </row>
    <row r="47" spans="1:11" s="46" customFormat="1" x14ac:dyDescent="0.25">
      <c r="A47" s="46" t="str">
        <f>Data!A475</f>
        <v>109-43600-000</v>
      </c>
      <c r="B47" s="46" t="str">
        <f>Data!B475</f>
        <v>TRANSFER IN</v>
      </c>
      <c r="C47" s="23">
        <f>Data!C475</f>
        <v>-405100</v>
      </c>
      <c r="D47" s="23">
        <f>Data!D475</f>
        <v>-405100</v>
      </c>
      <c r="E47" s="23" t="str">
        <f>Data!E475</f>
        <v/>
      </c>
      <c r="F47" s="33">
        <f>Data!F475</f>
        <v>-151912.5</v>
      </c>
      <c r="G47" s="37">
        <f>Data!G475</f>
        <v>-405100</v>
      </c>
      <c r="H47" s="41">
        <f>Data!H475</f>
        <v>-405100</v>
      </c>
      <c r="I47" s="23">
        <f>Data!I475</f>
        <v>-409600</v>
      </c>
      <c r="J47" s="23">
        <f>Data!J475</f>
        <v>-191130</v>
      </c>
      <c r="K47" s="23">
        <f>Data!K475</f>
        <v>-409110</v>
      </c>
    </row>
    <row r="48" spans="1:11" s="46" customFormat="1" x14ac:dyDescent="0.25">
      <c r="A48" s="46" t="str">
        <f>Data!A476</f>
        <v>109-43700-000</v>
      </c>
      <c r="B48" s="46" t="str">
        <f>Data!B476</f>
        <v>TRANSFER IN - MEDC</v>
      </c>
      <c r="C48" s="23" t="str">
        <f>Data!C476</f>
        <v/>
      </c>
      <c r="D48" s="23" t="str">
        <f>Data!D476</f>
        <v/>
      </c>
      <c r="E48" s="23" t="str">
        <f>Data!E476</f>
        <v/>
      </c>
      <c r="F48" s="33">
        <f>Data!F476</f>
        <v>-50637.5</v>
      </c>
      <c r="G48" s="37" t="str">
        <f>Data!G476</f>
        <v/>
      </c>
      <c r="H48" s="41" t="str">
        <f>Data!H476</f>
        <v/>
      </c>
      <c r="I48" s="23" t="str">
        <f>Data!I476</f>
        <v/>
      </c>
      <c r="J48" s="23">
        <f>Data!J476</f>
        <v>-217870</v>
      </c>
      <c r="K48" s="23" t="str">
        <f>Data!K476</f>
        <v/>
      </c>
    </row>
    <row r="49" spans="1:11" s="22" customFormat="1" x14ac:dyDescent="0.25">
      <c r="B49" s="22" t="s">
        <v>158</v>
      </c>
      <c r="C49" s="24">
        <f t="shared" ref="C49:K49" si="6">SUM(C45:C45)</f>
        <v>0</v>
      </c>
      <c r="D49" s="24">
        <f t="shared" si="6"/>
        <v>0</v>
      </c>
      <c r="E49" s="24">
        <f t="shared" si="6"/>
        <v>0</v>
      </c>
      <c r="F49" s="34">
        <f t="shared" si="6"/>
        <v>0</v>
      </c>
      <c r="G49" s="38">
        <f t="shared" si="6"/>
        <v>0</v>
      </c>
      <c r="H49" s="42">
        <f t="shared" si="6"/>
        <v>0</v>
      </c>
      <c r="I49" s="24">
        <f t="shared" si="6"/>
        <v>0</v>
      </c>
      <c r="J49" s="24">
        <f t="shared" si="6"/>
        <v>0</v>
      </c>
      <c r="K49" s="24">
        <f t="shared" si="6"/>
        <v>-164220.9</v>
      </c>
    </row>
    <row r="50" spans="1:11" s="45" customFormat="1" x14ac:dyDescent="0.25">
      <c r="C50" s="23"/>
      <c r="D50" s="23"/>
      <c r="E50" s="23"/>
      <c r="F50" s="33"/>
      <c r="G50" s="37"/>
      <c r="H50" s="41"/>
      <c r="I50" s="23"/>
      <c r="J50" s="23"/>
      <c r="K50" s="23"/>
    </row>
    <row r="51" spans="1:11" s="45" customFormat="1" x14ac:dyDescent="0.25">
      <c r="A51" s="22" t="s">
        <v>163</v>
      </c>
      <c r="C51" s="23"/>
      <c r="D51" s="23"/>
      <c r="E51" s="23"/>
      <c r="F51" s="33"/>
      <c r="G51" s="37"/>
      <c r="H51" s="41"/>
      <c r="I51" s="23"/>
      <c r="J51" s="23"/>
      <c r="K51" s="23"/>
    </row>
    <row r="52" spans="1:11" s="46" customFormat="1" x14ac:dyDescent="0.25">
      <c r="A52" s="46" t="str">
        <f>Data!A477</f>
        <v>109-53020-000-MN162</v>
      </c>
      <c r="B52" s="46" t="str">
        <f>Data!B477</f>
        <v>ENGINEERING FEES</v>
      </c>
      <c r="C52" s="23">
        <f>Data!C477</f>
        <v>266831.5</v>
      </c>
      <c r="D52" s="23">
        <f>Data!D477</f>
        <v>266831.5</v>
      </c>
      <c r="E52" s="23" t="str">
        <f>Data!E477</f>
        <v/>
      </c>
      <c r="F52" s="33">
        <f>Data!F477</f>
        <v>18879.14</v>
      </c>
      <c r="G52" s="37">
        <f>Data!G477</f>
        <v>377190.3</v>
      </c>
      <c r="H52" s="41">
        <f>Data!H477</f>
        <v>377190.3</v>
      </c>
      <c r="I52" s="23">
        <f>Data!I477</f>
        <v>80746.679999999993</v>
      </c>
      <c r="J52" s="23" t="str">
        <f>Data!J477</f>
        <v/>
      </c>
      <c r="K52" s="23">
        <f>Data!K477</f>
        <v>16965</v>
      </c>
    </row>
    <row r="53" spans="1:11" s="46" customFormat="1" x14ac:dyDescent="0.25">
      <c r="A53" s="46" t="str">
        <f>Data!A478</f>
        <v>109-53020-000-MN164</v>
      </c>
      <c r="B53" s="46" t="str">
        <f>Data!B478</f>
        <v>ENGINEERING FEES</v>
      </c>
      <c r="C53" s="23">
        <f>Data!C478</f>
        <v>18617.82</v>
      </c>
      <c r="D53" s="23">
        <f>Data!D478</f>
        <v>18617.82</v>
      </c>
      <c r="E53" s="23" t="str">
        <f>Data!E478</f>
        <v/>
      </c>
      <c r="F53" s="33" t="str">
        <f>Data!F478</f>
        <v/>
      </c>
      <c r="G53" s="37">
        <f>Data!G478</f>
        <v>40952.550000000003</v>
      </c>
      <c r="H53" s="41">
        <f>Data!H478</f>
        <v>40952.550000000003</v>
      </c>
      <c r="I53" s="23">
        <f>Data!I478</f>
        <v>24490.560000000001</v>
      </c>
      <c r="J53" s="23">
        <f>Data!J478</f>
        <v>3217.67</v>
      </c>
      <c r="K53" s="23">
        <f>Data!K478</f>
        <v>-300</v>
      </c>
    </row>
    <row r="54" spans="1:11" s="46" customFormat="1" x14ac:dyDescent="0.25">
      <c r="A54" s="46" t="str">
        <f>Data!A479</f>
        <v>109-53030-000-MN163</v>
      </c>
      <c r="B54" s="46" t="str">
        <f>Data!B479</f>
        <v>CONSTRUCTION CONTRAC</v>
      </c>
      <c r="C54" s="23" t="str">
        <f>Data!C479</f>
        <v/>
      </c>
      <c r="D54" s="23" t="str">
        <f>Data!D479</f>
        <v/>
      </c>
      <c r="E54" s="23" t="str">
        <f>Data!E479</f>
        <v/>
      </c>
      <c r="F54" s="33" t="str">
        <f>Data!F479</f>
        <v/>
      </c>
      <c r="G54" s="37" t="str">
        <f>Data!G479</f>
        <v/>
      </c>
      <c r="H54" s="41" t="str">
        <f>Data!H479</f>
        <v/>
      </c>
      <c r="I54" s="23" t="str">
        <f>Data!I479</f>
        <v/>
      </c>
      <c r="J54" s="23" t="str">
        <f>Data!J479</f>
        <v/>
      </c>
      <c r="K54" s="23">
        <f>Data!K479</f>
        <v>-14653.7</v>
      </c>
    </row>
    <row r="55" spans="1:11" s="46" customFormat="1" x14ac:dyDescent="0.25">
      <c r="A55" s="46" t="str">
        <f>Data!A480</f>
        <v>109-53030-000-MN164</v>
      </c>
      <c r="B55" s="46" t="str">
        <f>Data!B480</f>
        <v>CONSTRUCTION CONTRAC</v>
      </c>
      <c r="C55" s="23" t="str">
        <f>Data!C480</f>
        <v/>
      </c>
      <c r="D55" s="23" t="str">
        <f>Data!D480</f>
        <v/>
      </c>
      <c r="E55" s="23" t="str">
        <f>Data!E480</f>
        <v/>
      </c>
      <c r="F55" s="33" t="str">
        <f>Data!F480</f>
        <v/>
      </c>
      <c r="G55" s="37">
        <f>Data!G480</f>
        <v>367535.55</v>
      </c>
      <c r="H55" s="41">
        <f>Data!H480</f>
        <v>367535.55</v>
      </c>
      <c r="I55" s="23">
        <f>Data!I480</f>
        <v>398998.62</v>
      </c>
      <c r="J55" s="23" t="str">
        <f>Data!J480</f>
        <v/>
      </c>
      <c r="K55" s="23" t="str">
        <f>Data!K480</f>
        <v/>
      </c>
    </row>
    <row r="56" spans="1:11" s="22" customFormat="1" x14ac:dyDescent="0.25">
      <c r="A56" s="46" t="str">
        <f>Data!A481</f>
        <v>109-53033-000</v>
      </c>
      <c r="B56" s="46" t="str">
        <f>Data!B481</f>
        <v>MARKETING/ADVERTISIN</v>
      </c>
      <c r="C56" s="23">
        <f>Data!C481</f>
        <v>2800</v>
      </c>
      <c r="D56" s="23">
        <f>Data!D481</f>
        <v>2800</v>
      </c>
      <c r="E56" s="23" t="str">
        <f>Data!E481</f>
        <v/>
      </c>
      <c r="F56" s="33">
        <f>Data!F481</f>
        <v>364.5</v>
      </c>
      <c r="G56" s="37">
        <f>Data!G481</f>
        <v>2800</v>
      </c>
      <c r="H56" s="41">
        <f>Data!H481</f>
        <v>2800</v>
      </c>
      <c r="I56" s="23">
        <f>Data!I481</f>
        <v>2426.75</v>
      </c>
      <c r="J56" s="23" t="str">
        <f>Data!J481</f>
        <v/>
      </c>
      <c r="K56" s="23" t="str">
        <f>Data!K481</f>
        <v/>
      </c>
    </row>
    <row r="57" spans="1:11" s="22" customFormat="1" x14ac:dyDescent="0.25">
      <c r="A57" s="46"/>
      <c r="B57" s="22" t="s">
        <v>107</v>
      </c>
      <c r="C57" s="24">
        <f t="shared" ref="C57:K57" si="7">SUM(C52:C56)</f>
        <v>288249.32</v>
      </c>
      <c r="D57" s="24">
        <f t="shared" si="7"/>
        <v>288249.32</v>
      </c>
      <c r="E57" s="24">
        <f t="shared" si="7"/>
        <v>0</v>
      </c>
      <c r="F57" s="34">
        <f t="shared" si="7"/>
        <v>19243.64</v>
      </c>
      <c r="G57" s="38">
        <f t="shared" si="7"/>
        <v>788478.39999999991</v>
      </c>
      <c r="H57" s="42">
        <f t="shared" si="7"/>
        <v>788478.39999999991</v>
      </c>
      <c r="I57" s="24">
        <f t="shared" si="7"/>
        <v>506662.61</v>
      </c>
      <c r="J57" s="24">
        <f t="shared" si="7"/>
        <v>3217.67</v>
      </c>
      <c r="K57" s="24">
        <f t="shared" si="7"/>
        <v>2011.2999999999993</v>
      </c>
    </row>
    <row r="58" spans="1:11" s="22" customFormat="1" x14ac:dyDescent="0.25">
      <c r="A58" s="46"/>
      <c r="B58" s="46"/>
      <c r="C58" s="23"/>
      <c r="D58" s="23"/>
      <c r="E58" s="23"/>
      <c r="F58" s="33"/>
      <c r="G58" s="37"/>
      <c r="H58" s="41"/>
      <c r="I58" s="23"/>
      <c r="J58" s="23"/>
      <c r="K58" s="23"/>
    </row>
    <row r="59" spans="1:11" s="45" customFormat="1" x14ac:dyDescent="0.25">
      <c r="A59" s="46" t="str">
        <f>Data!A482</f>
        <v>109-55005-000</v>
      </c>
      <c r="B59" s="46" t="str">
        <f>Data!B482</f>
        <v>MISCELLANEOUS EXPENS</v>
      </c>
      <c r="C59" s="23" t="str">
        <f>Data!C482</f>
        <v/>
      </c>
      <c r="D59" s="23" t="str">
        <f>Data!D482</f>
        <v/>
      </c>
      <c r="E59" s="23" t="str">
        <f>Data!E482</f>
        <v/>
      </c>
      <c r="F59" s="33" t="str">
        <f>Data!F482</f>
        <v/>
      </c>
      <c r="G59" s="37" t="str">
        <f>Data!G482</f>
        <v/>
      </c>
      <c r="H59" s="41" t="str">
        <f>Data!H482</f>
        <v/>
      </c>
      <c r="I59" s="23" t="str">
        <f>Data!I482</f>
        <v/>
      </c>
      <c r="J59" s="23" t="str">
        <f>Data!J482</f>
        <v/>
      </c>
      <c r="K59" s="23">
        <f>Data!K482</f>
        <v>3834</v>
      </c>
    </row>
    <row r="60" spans="1:11" s="22" customFormat="1" x14ac:dyDescent="0.25">
      <c r="B60" s="22" t="s">
        <v>1002</v>
      </c>
      <c r="C60" s="24">
        <f>SUM(C59)</f>
        <v>0</v>
      </c>
      <c r="D60" s="24">
        <f t="shared" ref="D60:K60" si="8">SUM(D59)</f>
        <v>0</v>
      </c>
      <c r="E60" s="24">
        <f t="shared" si="8"/>
        <v>0</v>
      </c>
      <c r="F60" s="34">
        <f t="shared" si="8"/>
        <v>0</v>
      </c>
      <c r="G60" s="38">
        <f t="shared" si="8"/>
        <v>0</v>
      </c>
      <c r="H60" s="42">
        <f t="shared" si="8"/>
        <v>0</v>
      </c>
      <c r="I60" s="24">
        <f t="shared" si="8"/>
        <v>0</v>
      </c>
      <c r="J60" s="24">
        <f t="shared" si="8"/>
        <v>0</v>
      </c>
      <c r="K60" s="24">
        <f t="shared" si="8"/>
        <v>3834</v>
      </c>
    </row>
    <row r="61" spans="1:11" s="46" customFormat="1" x14ac:dyDescent="0.25">
      <c r="C61" s="23"/>
      <c r="D61" s="23"/>
      <c r="E61" s="23"/>
      <c r="F61" s="33"/>
      <c r="G61" s="37"/>
      <c r="H61" s="41"/>
      <c r="I61" s="23"/>
      <c r="J61" s="23"/>
      <c r="K61" s="23"/>
    </row>
    <row r="62" spans="1:11" s="46" customFormat="1" x14ac:dyDescent="0.25">
      <c r="A62" s="46" t="str">
        <f>Data!A483</f>
        <v>109-57100-000</v>
      </c>
      <c r="B62" s="46" t="str">
        <f>Data!B483</f>
        <v>PRINCIPAL PAYMENT</v>
      </c>
      <c r="C62" s="23">
        <f>Data!C483</f>
        <v>225000</v>
      </c>
      <c r="D62" s="23">
        <f>Data!D483</f>
        <v>225000</v>
      </c>
      <c r="E62" s="23" t="str">
        <f>Data!E483</f>
        <v/>
      </c>
      <c r="F62" s="33" t="str">
        <f>Data!F483</f>
        <v/>
      </c>
      <c r="G62" s="37">
        <f>Data!G483</f>
        <v>225000</v>
      </c>
      <c r="H62" s="41">
        <f>Data!H483</f>
        <v>225000</v>
      </c>
      <c r="I62" s="23">
        <f>Data!I483</f>
        <v>225000</v>
      </c>
      <c r="J62" s="23" t="str">
        <f>Data!J483</f>
        <v/>
      </c>
      <c r="K62" s="23" t="str">
        <f>Data!K483</f>
        <v/>
      </c>
    </row>
    <row r="63" spans="1:11" s="46" customFormat="1" x14ac:dyDescent="0.25">
      <c r="A63" s="46" t="str">
        <f>Data!A484</f>
        <v>109-57110-000</v>
      </c>
      <c r="B63" s="46" t="str">
        <f>Data!B484</f>
        <v>INTEREST PAYMENT</v>
      </c>
      <c r="C63" s="23">
        <f>Data!C484</f>
        <v>180100</v>
      </c>
      <c r="D63" s="23">
        <f>Data!D484</f>
        <v>180100</v>
      </c>
      <c r="E63" s="23" t="str">
        <f>Data!E484</f>
        <v/>
      </c>
      <c r="F63" s="33">
        <f>Data!F484</f>
        <v>90050</v>
      </c>
      <c r="G63" s="37">
        <f>Data!G484</f>
        <v>180100</v>
      </c>
      <c r="H63" s="41">
        <f>Data!H484</f>
        <v>180100</v>
      </c>
      <c r="I63" s="23">
        <f>Data!I484</f>
        <v>184600</v>
      </c>
      <c r="J63" s="23">
        <f>Data!J484</f>
        <v>164779.13</v>
      </c>
      <c r="K63" s="23">
        <f>Data!K484</f>
        <v>169145.31</v>
      </c>
    </row>
    <row r="64" spans="1:11" s="46" customFormat="1" x14ac:dyDescent="0.25">
      <c r="A64" s="46" t="str">
        <f>Data!A485</f>
        <v>109-57120-000</v>
      </c>
      <c r="B64" s="46" t="str">
        <f>Data!B485</f>
        <v>PAY AGENT FEES</v>
      </c>
      <c r="C64" s="23">
        <f>Data!C485</f>
        <v>500</v>
      </c>
      <c r="D64" s="23">
        <f>Data!D485</f>
        <v>500</v>
      </c>
      <c r="E64" s="23" t="str">
        <f>Data!E485</f>
        <v/>
      </c>
      <c r="F64" s="33" t="str">
        <f>Data!F485</f>
        <v/>
      </c>
      <c r="G64" s="37">
        <f>Data!G485</f>
        <v>450</v>
      </c>
      <c r="H64" s="41">
        <f>Data!H485</f>
        <v>450</v>
      </c>
      <c r="I64" s="23">
        <f>Data!I485</f>
        <v>450</v>
      </c>
      <c r="J64" s="23">
        <f>Data!J485</f>
        <v>450</v>
      </c>
      <c r="K64" s="23">
        <f>Data!K485</f>
        <v>450</v>
      </c>
    </row>
    <row r="65" spans="1:11" s="22" customFormat="1" x14ac:dyDescent="0.25">
      <c r="B65" s="22" t="s">
        <v>854</v>
      </c>
      <c r="C65" s="24">
        <f t="shared" ref="C65:K65" si="9">SUM(C62:C64)</f>
        <v>405600</v>
      </c>
      <c r="D65" s="24">
        <f t="shared" si="9"/>
        <v>405600</v>
      </c>
      <c r="E65" s="24">
        <f t="shared" si="9"/>
        <v>0</v>
      </c>
      <c r="F65" s="34">
        <f t="shared" si="9"/>
        <v>90050</v>
      </c>
      <c r="G65" s="38">
        <f t="shared" si="9"/>
        <v>405550</v>
      </c>
      <c r="H65" s="42">
        <f t="shared" si="9"/>
        <v>405550</v>
      </c>
      <c r="I65" s="24">
        <f t="shared" si="9"/>
        <v>410050</v>
      </c>
      <c r="J65" s="24">
        <f t="shared" si="9"/>
        <v>165229.13</v>
      </c>
      <c r="K65" s="24">
        <f t="shared" si="9"/>
        <v>169595.31</v>
      </c>
    </row>
    <row r="66" spans="1:11" s="46" customFormat="1" x14ac:dyDescent="0.25">
      <c r="C66" s="23"/>
      <c r="D66" s="23"/>
      <c r="E66" s="23"/>
      <c r="F66" s="33"/>
      <c r="G66" s="37"/>
      <c r="H66" s="41"/>
      <c r="I66" s="23"/>
      <c r="J66" s="23"/>
      <c r="K66" s="23"/>
    </row>
    <row r="67" spans="1:11" s="46" customFormat="1" x14ac:dyDescent="0.25">
      <c r="A67" s="46" t="str">
        <f>Data!A486</f>
        <v>109-58100-900</v>
      </c>
      <c r="B67" s="46" t="str">
        <f>Data!B486</f>
        <v>TRANSFER OUT</v>
      </c>
      <c r="C67" s="23" t="str">
        <f>Data!C486</f>
        <v/>
      </c>
      <c r="D67" s="23" t="str">
        <f>Data!D486</f>
        <v/>
      </c>
      <c r="E67" s="23" t="str">
        <f>Data!E486</f>
        <v/>
      </c>
      <c r="F67" s="33" t="str">
        <f>Data!F486</f>
        <v/>
      </c>
      <c r="G67" s="37" t="str">
        <f>Data!G486</f>
        <v/>
      </c>
      <c r="H67" s="41" t="str">
        <f>Data!H486</f>
        <v/>
      </c>
      <c r="I67" s="23" t="str">
        <f>Data!I486</f>
        <v/>
      </c>
      <c r="J67" s="23">
        <f>Data!J486</f>
        <v>5000</v>
      </c>
      <c r="K67" s="23" t="str">
        <f>Data!K486</f>
        <v/>
      </c>
    </row>
    <row r="68" spans="1:11" s="22" customFormat="1" x14ac:dyDescent="0.25">
      <c r="B68" s="22" t="s">
        <v>843</v>
      </c>
      <c r="C68" s="24">
        <f>SUM(C67)</f>
        <v>0</v>
      </c>
      <c r="D68" s="24">
        <f t="shared" ref="D68:K68" si="10">SUM(D67)</f>
        <v>0</v>
      </c>
      <c r="E68" s="24">
        <f t="shared" si="10"/>
        <v>0</v>
      </c>
      <c r="F68" s="34">
        <f t="shared" si="10"/>
        <v>0</v>
      </c>
      <c r="G68" s="38">
        <f t="shared" si="10"/>
        <v>0</v>
      </c>
      <c r="H68" s="42">
        <f t="shared" si="10"/>
        <v>0</v>
      </c>
      <c r="I68" s="24">
        <f t="shared" si="10"/>
        <v>0</v>
      </c>
      <c r="J68" s="24">
        <f t="shared" si="10"/>
        <v>5000</v>
      </c>
      <c r="K68" s="24">
        <f t="shared" si="10"/>
        <v>0</v>
      </c>
    </row>
    <row r="69" spans="1:11" s="46" customFormat="1" x14ac:dyDescent="0.25">
      <c r="C69" s="23"/>
      <c r="D69" s="23"/>
      <c r="E69" s="23"/>
      <c r="F69" s="33"/>
      <c r="G69" s="37"/>
      <c r="H69" s="41"/>
      <c r="I69" s="23"/>
      <c r="J69" s="23"/>
      <c r="K69" s="23"/>
    </row>
    <row r="70" spans="1:11" s="22" customFormat="1" x14ac:dyDescent="0.25">
      <c r="B70" s="22" t="s">
        <v>158</v>
      </c>
      <c r="C70" s="24">
        <f t="shared" ref="C70:K70" si="11">C57+C60+C65+C68</f>
        <v>693849.32000000007</v>
      </c>
      <c r="D70" s="24">
        <f t="shared" si="11"/>
        <v>693849.32000000007</v>
      </c>
      <c r="E70" s="24">
        <f t="shared" si="11"/>
        <v>0</v>
      </c>
      <c r="F70" s="34">
        <f t="shared" si="11"/>
        <v>109293.64</v>
      </c>
      <c r="G70" s="38">
        <f t="shared" si="11"/>
        <v>1194028.3999999999</v>
      </c>
      <c r="H70" s="42">
        <f t="shared" si="11"/>
        <v>1194028.3999999999</v>
      </c>
      <c r="I70" s="24">
        <f t="shared" si="11"/>
        <v>916712.61</v>
      </c>
      <c r="J70" s="24">
        <f t="shared" si="11"/>
        <v>173446.80000000002</v>
      </c>
      <c r="K70" s="24">
        <f t="shared" si="11"/>
        <v>175440.61</v>
      </c>
    </row>
    <row r="72" spans="1:11" s="45" customFormat="1" ht="15.75" thickBot="1" x14ac:dyDescent="0.3">
      <c r="A72" s="29"/>
      <c r="B72" s="29" t="s">
        <v>166</v>
      </c>
      <c r="C72" s="30">
        <f t="shared" ref="C72:K72" si="12">C49+C70</f>
        <v>693849.32000000007</v>
      </c>
      <c r="D72" s="30">
        <f t="shared" si="12"/>
        <v>693849.32000000007</v>
      </c>
      <c r="E72" s="30">
        <f t="shared" si="12"/>
        <v>0</v>
      </c>
      <c r="F72" s="35">
        <f t="shared" si="12"/>
        <v>109293.64</v>
      </c>
      <c r="G72" s="40">
        <f t="shared" si="12"/>
        <v>1194028.3999999999</v>
      </c>
      <c r="H72" s="43">
        <f t="shared" si="12"/>
        <v>1194028.3999999999</v>
      </c>
      <c r="I72" s="30">
        <f t="shared" si="12"/>
        <v>916712.61</v>
      </c>
      <c r="J72" s="30">
        <f t="shared" si="12"/>
        <v>173446.80000000002</v>
      </c>
      <c r="K72" s="30">
        <f t="shared" si="12"/>
        <v>11219.709999999992</v>
      </c>
    </row>
    <row r="73" spans="1:11" ht="15.75" thickTop="1" x14ac:dyDescent="0.25"/>
    <row r="74" spans="1:11" x14ac:dyDescent="0.25">
      <c r="A74" s="22" t="s">
        <v>855</v>
      </c>
    </row>
    <row r="75" spans="1:11" x14ac:dyDescent="0.25">
      <c r="A75" s="22" t="s">
        <v>164</v>
      </c>
    </row>
    <row r="77" spans="1:11" x14ac:dyDescent="0.25">
      <c r="A77" s="22" t="s">
        <v>159</v>
      </c>
    </row>
    <row r="78" spans="1:11" x14ac:dyDescent="0.25">
      <c r="A78" s="46" t="str">
        <f>Data!A487</f>
        <v>111-43600-000</v>
      </c>
      <c r="B78" s="46" t="str">
        <f>Data!B487</f>
        <v>TRANSFER IN</v>
      </c>
      <c r="C78" s="23">
        <f>Data!C487</f>
        <v>-378190</v>
      </c>
      <c r="D78" s="23">
        <f>Data!D487</f>
        <v>-378190</v>
      </c>
      <c r="E78" s="23" t="str">
        <f>Data!E487</f>
        <v/>
      </c>
      <c r="F78" s="33">
        <f>Data!F487</f>
        <v>-189095</v>
      </c>
      <c r="G78" s="37">
        <f>Data!G487</f>
        <v>-378190</v>
      </c>
      <c r="H78" s="41">
        <f>Data!H487</f>
        <v>-378190</v>
      </c>
      <c r="I78" s="23">
        <f>Data!I487</f>
        <v>-369640</v>
      </c>
      <c r="J78" s="23">
        <f>Data!J487</f>
        <v>-360200</v>
      </c>
      <c r="K78" s="23">
        <f>Data!K487</f>
        <v>-345999.96</v>
      </c>
    </row>
    <row r="79" spans="1:11" s="22" customFormat="1" x14ac:dyDescent="0.25">
      <c r="B79" s="22" t="s">
        <v>158</v>
      </c>
      <c r="C79" s="24">
        <f>SUM(C78)</f>
        <v>-378190</v>
      </c>
      <c r="D79" s="24">
        <f t="shared" ref="D79:K79" si="13">SUM(D78)</f>
        <v>-378190</v>
      </c>
      <c r="E79" s="24">
        <f t="shared" si="13"/>
        <v>0</v>
      </c>
      <c r="F79" s="34">
        <f t="shared" si="13"/>
        <v>-189095</v>
      </c>
      <c r="G79" s="38">
        <f t="shared" si="13"/>
        <v>-378190</v>
      </c>
      <c r="H79" s="42">
        <f t="shared" si="13"/>
        <v>-378190</v>
      </c>
      <c r="I79" s="24">
        <f t="shared" si="13"/>
        <v>-369640</v>
      </c>
      <c r="J79" s="24">
        <f t="shared" si="13"/>
        <v>-360200</v>
      </c>
      <c r="K79" s="24">
        <f t="shared" si="13"/>
        <v>-345999.96</v>
      </c>
    </row>
    <row r="80" spans="1:11" s="45" customFormat="1" x14ac:dyDescent="0.25">
      <c r="C80" s="23"/>
      <c r="D80" s="23"/>
      <c r="E80" s="23"/>
      <c r="F80" s="33"/>
      <c r="G80" s="37"/>
      <c r="H80" s="41"/>
      <c r="I80" s="23"/>
      <c r="J80" s="23"/>
      <c r="K80" s="23"/>
    </row>
    <row r="81" spans="1:11" s="45" customFormat="1" x14ac:dyDescent="0.25">
      <c r="A81" s="22" t="s">
        <v>163</v>
      </c>
      <c r="C81" s="23"/>
      <c r="D81" s="23"/>
      <c r="E81" s="23"/>
      <c r="F81" s="33"/>
      <c r="G81" s="37"/>
      <c r="H81" s="41"/>
      <c r="I81" s="23"/>
      <c r="J81" s="23"/>
      <c r="K81" s="23"/>
    </row>
    <row r="82" spans="1:11" s="46" customFormat="1" x14ac:dyDescent="0.25">
      <c r="A82" s="46" t="str">
        <f>Data!A488</f>
        <v>111-57100-000</v>
      </c>
      <c r="B82" s="46" t="str">
        <f>Data!B488</f>
        <v>PRINCIPAL PAYMENT</v>
      </c>
      <c r="C82" s="23">
        <f>Data!C488</f>
        <v>230000</v>
      </c>
      <c r="D82" s="23">
        <f>Data!D488</f>
        <v>230000</v>
      </c>
      <c r="E82" s="23" t="str">
        <f>Data!E488</f>
        <v/>
      </c>
      <c r="F82" s="33" t="str">
        <f>Data!F488</f>
        <v/>
      </c>
      <c r="G82" s="37">
        <f>Data!G488</f>
        <v>230000</v>
      </c>
      <c r="H82" s="41">
        <f>Data!H488</f>
        <v>230000</v>
      </c>
      <c r="I82" s="23">
        <f>Data!I488</f>
        <v>215000</v>
      </c>
      <c r="J82" s="23" t="str">
        <f>Data!J488</f>
        <v/>
      </c>
      <c r="K82" s="23" t="str">
        <f>Data!K488</f>
        <v/>
      </c>
    </row>
    <row r="83" spans="1:11" s="46" customFormat="1" x14ac:dyDescent="0.25">
      <c r="A83" s="46" t="str">
        <f>Data!A489</f>
        <v>111-57110-000</v>
      </c>
      <c r="B83" s="46" t="str">
        <f>Data!B489</f>
        <v>INTEREST PAYMENT</v>
      </c>
      <c r="C83" s="23">
        <f>Data!C489</f>
        <v>147750</v>
      </c>
      <c r="D83" s="23">
        <f>Data!D489</f>
        <v>147750</v>
      </c>
      <c r="E83" s="23" t="str">
        <f>Data!E489</f>
        <v/>
      </c>
      <c r="F83" s="33">
        <f>Data!F489</f>
        <v>73875</v>
      </c>
      <c r="G83" s="37">
        <f>Data!G489</f>
        <v>147750</v>
      </c>
      <c r="H83" s="41">
        <f>Data!H489</f>
        <v>147750</v>
      </c>
      <c r="I83" s="23">
        <f>Data!I489</f>
        <v>154200</v>
      </c>
      <c r="J83" s="23">
        <f>Data!J489</f>
        <v>153096.57999999999</v>
      </c>
      <c r="K83" s="23">
        <f>Data!K489</f>
        <v>158330.79</v>
      </c>
    </row>
    <row r="84" spans="1:11" s="46" customFormat="1" x14ac:dyDescent="0.25">
      <c r="A84" s="46" t="str">
        <f>Data!A490</f>
        <v>111-57120-000</v>
      </c>
      <c r="B84" s="46" t="str">
        <f>Data!B490</f>
        <v>PAY AGENT FEES</v>
      </c>
      <c r="C84" s="23">
        <f>Data!C490</f>
        <v>500</v>
      </c>
      <c r="D84" s="23">
        <f>Data!D490</f>
        <v>500</v>
      </c>
      <c r="E84" s="23" t="str">
        <f>Data!E490</f>
        <v/>
      </c>
      <c r="F84" s="33" t="str">
        <f>Data!F490</f>
        <v/>
      </c>
      <c r="G84" s="37">
        <f>Data!G490</f>
        <v>440</v>
      </c>
      <c r="H84" s="41">
        <f>Data!H490</f>
        <v>440</v>
      </c>
      <c r="I84" s="23">
        <f>Data!I490</f>
        <v>440</v>
      </c>
      <c r="J84" s="23">
        <f>Data!J490</f>
        <v>440</v>
      </c>
      <c r="K84" s="23">
        <f>Data!K490</f>
        <v>440</v>
      </c>
    </row>
    <row r="85" spans="1:11" s="22" customFormat="1" x14ac:dyDescent="0.25">
      <c r="B85" s="22" t="s">
        <v>158</v>
      </c>
      <c r="C85" s="24">
        <f t="shared" ref="C85:K85" si="14">SUM(C82:C84)</f>
        <v>378250</v>
      </c>
      <c r="D85" s="24">
        <f t="shared" si="14"/>
        <v>378250</v>
      </c>
      <c r="E85" s="24">
        <f t="shared" si="14"/>
        <v>0</v>
      </c>
      <c r="F85" s="34">
        <f t="shared" si="14"/>
        <v>73875</v>
      </c>
      <c r="G85" s="38">
        <f t="shared" si="14"/>
        <v>378190</v>
      </c>
      <c r="H85" s="42">
        <f t="shared" si="14"/>
        <v>378190</v>
      </c>
      <c r="I85" s="24">
        <f t="shared" si="14"/>
        <v>369640</v>
      </c>
      <c r="J85" s="24">
        <f t="shared" si="14"/>
        <v>153536.57999999999</v>
      </c>
      <c r="K85" s="24">
        <f t="shared" si="14"/>
        <v>158770.79</v>
      </c>
    </row>
    <row r="87" spans="1:11" s="45" customFormat="1" ht="15.75" thickBot="1" x14ac:dyDescent="0.3">
      <c r="A87" s="29"/>
      <c r="B87" s="29" t="s">
        <v>166</v>
      </c>
      <c r="C87" s="30">
        <f t="shared" ref="C87:K87" si="15">C79+C85</f>
        <v>60</v>
      </c>
      <c r="D87" s="30">
        <f t="shared" si="15"/>
        <v>60</v>
      </c>
      <c r="E87" s="30">
        <f t="shared" si="15"/>
        <v>0</v>
      </c>
      <c r="F87" s="35">
        <f t="shared" si="15"/>
        <v>-115220</v>
      </c>
      <c r="G87" s="40">
        <f t="shared" si="15"/>
        <v>0</v>
      </c>
      <c r="H87" s="43">
        <f t="shared" si="15"/>
        <v>0</v>
      </c>
      <c r="I87" s="30">
        <f t="shared" si="15"/>
        <v>0</v>
      </c>
      <c r="J87" s="30">
        <f t="shared" si="15"/>
        <v>-206663.42</v>
      </c>
      <c r="K87" s="30">
        <f t="shared" si="15"/>
        <v>-187229.17</v>
      </c>
    </row>
    <row r="88" spans="1:11" ht="15.75" thickTop="1" x14ac:dyDescent="0.25"/>
    <row r="89" spans="1:11" x14ac:dyDescent="0.25">
      <c r="A89" s="22" t="s">
        <v>165</v>
      </c>
    </row>
    <row r="90" spans="1:11" x14ac:dyDescent="0.25">
      <c r="A90" s="22" t="s">
        <v>176</v>
      </c>
    </row>
    <row r="91" spans="1:11" x14ac:dyDescent="0.25">
      <c r="A91" s="22"/>
      <c r="B91" s="45"/>
    </row>
    <row r="92" spans="1:11" x14ac:dyDescent="0.25">
      <c r="A92" s="22" t="s">
        <v>159</v>
      </c>
      <c r="B92" s="45"/>
    </row>
    <row r="93" spans="1:11" x14ac:dyDescent="0.25">
      <c r="A93" s="46" t="str">
        <f>Data!A545</f>
        <v>116-43600-000</v>
      </c>
      <c r="B93" s="46" t="str">
        <f>Data!B545</f>
        <v>TRANSFER IN</v>
      </c>
      <c r="C93" s="23">
        <f>Data!C545</f>
        <v>-105900</v>
      </c>
      <c r="D93" s="23">
        <f>Data!D545</f>
        <v>-105900</v>
      </c>
      <c r="E93" s="23" t="str">
        <f>Data!E545</f>
        <v/>
      </c>
      <c r="F93" s="33">
        <f>Data!F545</f>
        <v>-52950</v>
      </c>
      <c r="G93" s="37">
        <f>Data!G545</f>
        <v>-105900</v>
      </c>
      <c r="H93" s="41">
        <f>Data!H545</f>
        <v>-105900</v>
      </c>
      <c r="I93" s="23">
        <f>Data!I545</f>
        <v>-107900</v>
      </c>
      <c r="J93" s="23">
        <f>Data!J545</f>
        <v>-115000</v>
      </c>
      <c r="K93" s="23">
        <f>Data!K545</f>
        <v>-117099.96</v>
      </c>
    </row>
    <row r="94" spans="1:11" s="22" customFormat="1" x14ac:dyDescent="0.25">
      <c r="B94" s="22" t="s">
        <v>158</v>
      </c>
      <c r="C94" s="24">
        <f>SUM(C93)</f>
        <v>-105900</v>
      </c>
      <c r="D94" s="24">
        <f t="shared" ref="D94:K94" si="16">SUM(D93)</f>
        <v>-105900</v>
      </c>
      <c r="E94" s="24">
        <f t="shared" si="16"/>
        <v>0</v>
      </c>
      <c r="F94" s="34">
        <f t="shared" si="16"/>
        <v>-52950</v>
      </c>
      <c r="G94" s="38">
        <f t="shared" si="16"/>
        <v>-105900</v>
      </c>
      <c r="H94" s="42">
        <f t="shared" si="16"/>
        <v>-105900</v>
      </c>
      <c r="I94" s="24">
        <f t="shared" si="16"/>
        <v>-107900</v>
      </c>
      <c r="J94" s="24">
        <f t="shared" si="16"/>
        <v>-115000</v>
      </c>
      <c r="K94" s="24">
        <f t="shared" si="16"/>
        <v>-117099.96</v>
      </c>
    </row>
    <row r="95" spans="1:11" s="45" customFormat="1" x14ac:dyDescent="0.25">
      <c r="C95" s="23"/>
      <c r="D95" s="23"/>
      <c r="E95" s="23"/>
      <c r="F95" s="33"/>
      <c r="G95" s="37"/>
      <c r="H95" s="41"/>
      <c r="I95" s="23"/>
      <c r="J95" s="23"/>
      <c r="K95" s="23"/>
    </row>
    <row r="96" spans="1:11" s="45" customFormat="1" x14ac:dyDescent="0.25">
      <c r="A96" s="22" t="s">
        <v>163</v>
      </c>
      <c r="C96" s="23"/>
      <c r="D96" s="23"/>
      <c r="E96" s="23"/>
      <c r="F96" s="33"/>
      <c r="G96" s="37"/>
      <c r="H96" s="41"/>
      <c r="I96" s="23"/>
      <c r="J96" s="23"/>
      <c r="K96" s="23"/>
    </row>
    <row r="97" spans="1:11" s="46" customFormat="1" x14ac:dyDescent="0.25">
      <c r="A97" s="46" t="str">
        <f>Data!A546</f>
        <v>116-57100-000</v>
      </c>
      <c r="B97" s="46" t="str">
        <f>Data!B546</f>
        <v>PRINCIPAL PAYMENT</v>
      </c>
      <c r="C97" s="23">
        <f>Data!C546</f>
        <v>100000</v>
      </c>
      <c r="D97" s="23">
        <f>Data!D546</f>
        <v>100000</v>
      </c>
      <c r="E97" s="23" t="str">
        <f>Data!E546</f>
        <v/>
      </c>
      <c r="F97" s="33" t="str">
        <f>Data!F546</f>
        <v/>
      </c>
      <c r="G97" s="37">
        <f>Data!G546</f>
        <v>100000</v>
      </c>
      <c r="H97" s="41">
        <f>Data!H546</f>
        <v>100000</v>
      </c>
      <c r="I97" s="23">
        <f>Data!I546</f>
        <v>100000</v>
      </c>
      <c r="J97" s="23" t="str">
        <f>Data!J546</f>
        <v/>
      </c>
      <c r="K97" s="23" t="str">
        <f>Data!K546</f>
        <v/>
      </c>
    </row>
    <row r="98" spans="1:11" s="46" customFormat="1" x14ac:dyDescent="0.25">
      <c r="A98" s="46" t="str">
        <f>Data!A547</f>
        <v>116-57110-000</v>
      </c>
      <c r="B98" s="46" t="str">
        <f>Data!B547</f>
        <v>INTEREST PAYMENT</v>
      </c>
      <c r="C98" s="23">
        <f>Data!C547</f>
        <v>5900</v>
      </c>
      <c r="D98" s="23">
        <f>Data!D547</f>
        <v>5900</v>
      </c>
      <c r="E98" s="23" t="str">
        <f>Data!E547</f>
        <v/>
      </c>
      <c r="F98" s="33">
        <f>Data!F547</f>
        <v>2883.33</v>
      </c>
      <c r="G98" s="37">
        <f>Data!G547</f>
        <v>5900</v>
      </c>
      <c r="H98" s="41">
        <f>Data!H547</f>
        <v>5900</v>
      </c>
      <c r="I98" s="23">
        <f>Data!I547</f>
        <v>7865</v>
      </c>
      <c r="J98" s="23">
        <f>Data!J547</f>
        <v>9930</v>
      </c>
      <c r="K98" s="23">
        <f>Data!K547</f>
        <v>12082.5</v>
      </c>
    </row>
    <row r="99" spans="1:11" x14ac:dyDescent="0.25">
      <c r="A99" s="46" t="str">
        <f>Data!A548</f>
        <v>116-57120-000</v>
      </c>
      <c r="B99" s="46" t="str">
        <f>Data!B548</f>
        <v>PAY AGENT FEES</v>
      </c>
      <c r="C99" s="23">
        <f>Data!C548</f>
        <v>500</v>
      </c>
      <c r="D99" s="23">
        <f>Data!D548</f>
        <v>500</v>
      </c>
      <c r="E99" s="23" t="str">
        <f>Data!E548</f>
        <v/>
      </c>
      <c r="F99" s="33" t="str">
        <f>Data!F548</f>
        <v/>
      </c>
      <c r="G99" s="37" t="str">
        <f>Data!G548</f>
        <v/>
      </c>
      <c r="H99" s="41" t="str">
        <f>Data!H548</f>
        <v/>
      </c>
      <c r="I99" s="23" t="str">
        <f>Data!I548</f>
        <v/>
      </c>
      <c r="J99" s="23" t="str">
        <f>Data!J548</f>
        <v/>
      </c>
      <c r="K99" s="23" t="str">
        <f>Data!K548</f>
        <v/>
      </c>
    </row>
    <row r="100" spans="1:11" s="22" customFormat="1" x14ac:dyDescent="0.25">
      <c r="B100" s="22" t="s">
        <v>158</v>
      </c>
      <c r="C100" s="24">
        <f t="shared" ref="C100:K100" si="17">SUM(C97:C99)</f>
        <v>106400</v>
      </c>
      <c r="D100" s="24">
        <f t="shared" si="17"/>
        <v>106400</v>
      </c>
      <c r="E100" s="24">
        <f t="shared" si="17"/>
        <v>0</v>
      </c>
      <c r="F100" s="34">
        <f t="shared" si="17"/>
        <v>2883.33</v>
      </c>
      <c r="G100" s="38">
        <f t="shared" si="17"/>
        <v>105900</v>
      </c>
      <c r="H100" s="42">
        <f t="shared" si="17"/>
        <v>105900</v>
      </c>
      <c r="I100" s="24">
        <f t="shared" si="17"/>
        <v>107865</v>
      </c>
      <c r="J100" s="24">
        <f t="shared" si="17"/>
        <v>9930</v>
      </c>
      <c r="K100" s="24">
        <f t="shared" si="17"/>
        <v>12082.5</v>
      </c>
    </row>
    <row r="101" spans="1:11" x14ac:dyDescent="0.25">
      <c r="A101" s="45"/>
      <c r="B101" s="45"/>
    </row>
    <row r="102" spans="1:11" ht="15.75" thickBot="1" x14ac:dyDescent="0.3">
      <c r="A102" s="29"/>
      <c r="B102" s="29" t="s">
        <v>166</v>
      </c>
      <c r="C102" s="30">
        <f t="shared" ref="C102:K102" si="18">C94+C100</f>
        <v>500</v>
      </c>
      <c r="D102" s="30">
        <f t="shared" si="18"/>
        <v>500</v>
      </c>
      <c r="E102" s="30">
        <f t="shared" si="18"/>
        <v>0</v>
      </c>
      <c r="F102" s="35">
        <f t="shared" si="18"/>
        <v>-50066.67</v>
      </c>
      <c r="G102" s="40">
        <f t="shared" si="18"/>
        <v>0</v>
      </c>
      <c r="H102" s="43">
        <f t="shared" si="18"/>
        <v>0</v>
      </c>
      <c r="I102" s="30">
        <f t="shared" si="18"/>
        <v>-35</v>
      </c>
      <c r="J102" s="30">
        <f t="shared" si="18"/>
        <v>-105070</v>
      </c>
      <c r="K102" s="30">
        <f t="shared" si="18"/>
        <v>-105017.46</v>
      </c>
    </row>
    <row r="103" spans="1:11" ht="15.75" thickTop="1" x14ac:dyDescent="0.25">
      <c r="A103" s="45"/>
      <c r="B103" s="45"/>
    </row>
    <row r="104" spans="1:11" x14ac:dyDescent="0.25">
      <c r="A104" s="45"/>
      <c r="B104" s="45"/>
    </row>
    <row r="105" spans="1:11" x14ac:dyDescent="0.25">
      <c r="A105" s="45"/>
      <c r="B105" s="45"/>
    </row>
    <row r="106" spans="1:11" x14ac:dyDescent="0.25">
      <c r="A106" s="45"/>
      <c r="B106" s="45"/>
    </row>
  </sheetData>
  <printOptions gridLines="1"/>
  <pageMargins left="0.25" right="0.25" top="0.75" bottom="0.75" header="0.3" footer="0.3"/>
  <pageSetup scale="69" fitToHeight="0" orientation="landscape" r:id="rId1"/>
  <headerFooter>
    <oddHeader>&amp;CBUDGET
FY 2021-2022&amp;RBond Funds</oddHeader>
    <oddFooter>&amp;C&amp;P&amp;R&amp;D 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5"/>
  <sheetViews>
    <sheetView zoomScaleNormal="100" zoomScaleSheetLayoutView="100" workbookViewId="0">
      <selection activeCell="A93" sqref="A93"/>
    </sheetView>
  </sheetViews>
  <sheetFormatPr defaultRowHeight="15" x14ac:dyDescent="0.25"/>
  <cols>
    <col min="1" max="1" width="19.42578125" style="45" customWidth="1"/>
    <col min="2" max="2" width="31.7109375" style="45" customWidth="1"/>
    <col min="3" max="4" width="15.7109375" style="23" customWidth="1"/>
    <col min="5" max="5" width="11.28515625" style="23" customWidth="1"/>
    <col min="6" max="6" width="15.7109375" style="33" customWidth="1"/>
    <col min="7" max="7" width="15.7109375" style="37" customWidth="1"/>
    <col min="8" max="8" width="15.7109375" style="41" customWidth="1"/>
    <col min="9" max="11" width="15.7109375" style="23" customWidth="1"/>
    <col min="12" max="16384" width="9.140625" style="45"/>
  </cols>
  <sheetData>
    <row r="1" spans="1:11" x14ac:dyDescent="0.25">
      <c r="A1" s="1" t="s">
        <v>0</v>
      </c>
      <c r="B1" s="1" t="s">
        <v>1</v>
      </c>
      <c r="C1" s="2" t="s">
        <v>2</v>
      </c>
      <c r="D1" s="2" t="s">
        <v>3</v>
      </c>
      <c r="E1" s="3" t="s">
        <v>984</v>
      </c>
      <c r="F1" s="4" t="s">
        <v>4</v>
      </c>
      <c r="G1" s="5" t="s">
        <v>4</v>
      </c>
      <c r="H1" s="6" t="s">
        <v>5</v>
      </c>
      <c r="I1" s="2" t="s">
        <v>6</v>
      </c>
      <c r="J1" s="2" t="s">
        <v>6</v>
      </c>
      <c r="K1" s="2" t="s">
        <v>6</v>
      </c>
    </row>
    <row r="2" spans="1:11" x14ac:dyDescent="0.25">
      <c r="A2" s="8"/>
      <c r="B2" s="9" t="s">
        <v>7</v>
      </c>
      <c r="C2" s="10" t="s">
        <v>8</v>
      </c>
      <c r="D2" s="10" t="s">
        <v>182</v>
      </c>
      <c r="E2" s="11" t="s">
        <v>9</v>
      </c>
      <c r="F2" s="12" t="s">
        <v>6</v>
      </c>
      <c r="G2" s="13" t="s">
        <v>111</v>
      </c>
      <c r="H2" s="14" t="s">
        <v>4</v>
      </c>
      <c r="I2" s="15" t="s">
        <v>840</v>
      </c>
      <c r="J2" s="15" t="s">
        <v>841</v>
      </c>
      <c r="K2" s="15" t="s">
        <v>842</v>
      </c>
    </row>
    <row r="3" spans="1:11" ht="15.75" thickBot="1" x14ac:dyDescent="0.3">
      <c r="A3" s="16"/>
      <c r="B3" s="17" t="s">
        <v>7</v>
      </c>
      <c r="C3" s="18" t="s">
        <v>7</v>
      </c>
      <c r="D3" s="18"/>
      <c r="E3" s="19"/>
      <c r="F3" s="50" t="s">
        <v>862</v>
      </c>
      <c r="G3" s="20" t="s">
        <v>862</v>
      </c>
      <c r="H3" s="21" t="s">
        <v>10</v>
      </c>
      <c r="I3" s="18" t="s">
        <v>863</v>
      </c>
      <c r="J3" s="18" t="s">
        <v>864</v>
      </c>
      <c r="K3" s="18" t="s">
        <v>865</v>
      </c>
    </row>
    <row r="4" spans="1:11" ht="15.75" thickTop="1" x14ac:dyDescent="0.25"/>
    <row r="5" spans="1:11" x14ac:dyDescent="0.25">
      <c r="A5" s="22" t="s">
        <v>856</v>
      </c>
      <c r="B5" s="22"/>
    </row>
    <row r="6" spans="1:11" x14ac:dyDescent="0.25">
      <c r="A6" s="22" t="s">
        <v>167</v>
      </c>
      <c r="B6" s="22"/>
    </row>
    <row r="8" spans="1:11" x14ac:dyDescent="0.25">
      <c r="A8" s="22" t="s">
        <v>159</v>
      </c>
    </row>
    <row r="9" spans="1:11" s="46" customFormat="1" x14ac:dyDescent="0.25">
      <c r="A9" s="46" t="str">
        <f>Data!A638</f>
        <v>122-43600-000</v>
      </c>
      <c r="B9" s="46" t="str">
        <f>Data!B638</f>
        <v>TRANSFER IN</v>
      </c>
      <c r="C9" s="23">
        <f>Data!C638</f>
        <v>-2700</v>
      </c>
      <c r="D9" s="23">
        <f>Data!D638</f>
        <v>-2700</v>
      </c>
      <c r="E9" s="23" t="str">
        <f>Data!E638</f>
        <v/>
      </c>
      <c r="F9" s="33">
        <f>Data!F638</f>
        <v>-2659.99</v>
      </c>
      <c r="G9" s="37">
        <f>Data!G638</f>
        <v>-2700</v>
      </c>
      <c r="H9" s="41">
        <f>Data!H638</f>
        <v>-2700</v>
      </c>
      <c r="I9" s="23">
        <f>Data!I638</f>
        <v>-4167.4399999999996</v>
      </c>
      <c r="J9" s="23">
        <f>Data!J638</f>
        <v>-3016.23</v>
      </c>
      <c r="K9" s="23">
        <f>Data!K638</f>
        <v>-3721.37</v>
      </c>
    </row>
    <row r="10" spans="1:11" x14ac:dyDescent="0.25">
      <c r="A10" s="22"/>
      <c r="B10" s="22" t="s">
        <v>158</v>
      </c>
      <c r="C10" s="24">
        <f>SUM(C9)</f>
        <v>-2700</v>
      </c>
      <c r="D10" s="24">
        <f t="shared" ref="D10:K10" si="0">SUM(D9)</f>
        <v>-2700</v>
      </c>
      <c r="E10" s="24">
        <f t="shared" si="0"/>
        <v>0</v>
      </c>
      <c r="F10" s="34">
        <f t="shared" si="0"/>
        <v>-2659.99</v>
      </c>
      <c r="G10" s="38">
        <f t="shared" si="0"/>
        <v>-2700</v>
      </c>
      <c r="H10" s="42">
        <f t="shared" si="0"/>
        <v>-2700</v>
      </c>
      <c r="I10" s="24">
        <f t="shared" si="0"/>
        <v>-4167.4399999999996</v>
      </c>
      <c r="J10" s="24">
        <f t="shared" si="0"/>
        <v>-3016.23</v>
      </c>
      <c r="K10" s="24">
        <f t="shared" si="0"/>
        <v>-3721.37</v>
      </c>
    </row>
    <row r="11" spans="1:11" x14ac:dyDescent="0.25">
      <c r="A11" s="22"/>
      <c r="B11" s="22"/>
      <c r="C11" s="24"/>
      <c r="D11" s="24"/>
      <c r="E11" s="24"/>
      <c r="F11" s="34"/>
      <c r="G11" s="38"/>
      <c r="H11" s="42"/>
      <c r="I11" s="24"/>
      <c r="J11" s="24"/>
      <c r="K11" s="24"/>
    </row>
    <row r="12" spans="1:11" x14ac:dyDescent="0.25">
      <c r="A12" s="22" t="s">
        <v>160</v>
      </c>
    </row>
    <row r="13" spans="1:11" s="46" customFormat="1" x14ac:dyDescent="0.25">
      <c r="A13" s="46" t="str">
        <f>Data!A639</f>
        <v>122-53611-000</v>
      </c>
      <c r="B13" s="46" t="str">
        <f>Data!B639</f>
        <v>ALARM &amp; SECURITY SYS</v>
      </c>
      <c r="C13" s="23">
        <f>Data!C639</f>
        <v>100</v>
      </c>
      <c r="D13" s="23">
        <f>Data!D639</f>
        <v>100</v>
      </c>
      <c r="E13" s="23" t="str">
        <f>Data!E639</f>
        <v/>
      </c>
      <c r="F13" s="33" t="str">
        <f>Data!F639</f>
        <v/>
      </c>
      <c r="G13" s="37">
        <f>Data!G639</f>
        <v>100</v>
      </c>
      <c r="H13" s="41">
        <f>Data!H639</f>
        <v>100</v>
      </c>
      <c r="I13" s="23">
        <f>Data!I639</f>
        <v>100</v>
      </c>
      <c r="J13" s="23">
        <f>Data!J639</f>
        <v>2930.8</v>
      </c>
      <c r="K13" s="23" t="str">
        <f>Data!K639</f>
        <v/>
      </c>
    </row>
    <row r="14" spans="1:11" s="46" customFormat="1" x14ac:dyDescent="0.25">
      <c r="A14" s="46" t="str">
        <f>Data!A640</f>
        <v>122-54050-000</v>
      </c>
      <c r="B14" s="46" t="str">
        <f>Data!B640</f>
        <v>BUILDING REPAIR</v>
      </c>
      <c r="C14" s="23">
        <f>Data!C640</f>
        <v>2600</v>
      </c>
      <c r="D14" s="23">
        <f>Data!D640</f>
        <v>2600</v>
      </c>
      <c r="E14" s="23" t="str">
        <f>Data!E640</f>
        <v/>
      </c>
      <c r="F14" s="33" t="str">
        <f>Data!F640</f>
        <v/>
      </c>
      <c r="G14" s="37">
        <f>Data!G640</f>
        <v>2600</v>
      </c>
      <c r="H14" s="41">
        <f>Data!H640</f>
        <v>2600</v>
      </c>
      <c r="I14" s="23">
        <f>Data!I640</f>
        <v>3999.32</v>
      </c>
      <c r="J14" s="23" t="str">
        <f>Data!J640</f>
        <v/>
      </c>
      <c r="K14" s="23" t="str">
        <f>Data!K640</f>
        <v/>
      </c>
    </row>
    <row r="15" spans="1:11" x14ac:dyDescent="0.25">
      <c r="A15" s="46" t="str">
        <f>Data!A641</f>
        <v>122-58100-000</v>
      </c>
      <c r="B15" s="46" t="str">
        <f>Data!B641</f>
        <v>TRANSFER OUT</v>
      </c>
      <c r="C15" s="23" t="str">
        <f>Data!C641</f>
        <v/>
      </c>
      <c r="D15" s="23" t="str">
        <f>Data!D641</f>
        <v/>
      </c>
      <c r="E15" s="23" t="str">
        <f>Data!E641</f>
        <v/>
      </c>
      <c r="F15" s="33" t="str">
        <f>Data!F641</f>
        <v/>
      </c>
      <c r="G15" s="37" t="str">
        <f>Data!G641</f>
        <v/>
      </c>
      <c r="H15" s="41" t="str">
        <f>Data!H641</f>
        <v/>
      </c>
      <c r="I15" s="23" t="str">
        <f>Data!I641</f>
        <v/>
      </c>
      <c r="J15" s="23" t="str">
        <f>Data!J641</f>
        <v/>
      </c>
      <c r="K15" s="23">
        <f>Data!K641</f>
        <v>2510.7800000000002</v>
      </c>
    </row>
    <row r="16" spans="1:11" x14ac:dyDescent="0.25">
      <c r="A16" s="22"/>
      <c r="B16" s="22" t="s">
        <v>158</v>
      </c>
      <c r="C16" s="24">
        <f t="shared" ref="C16:K16" si="1">SUM(C13:C15)</f>
        <v>2700</v>
      </c>
      <c r="D16" s="24">
        <f t="shared" si="1"/>
        <v>2700</v>
      </c>
      <c r="E16" s="24">
        <f t="shared" si="1"/>
        <v>0</v>
      </c>
      <c r="F16" s="34">
        <f t="shared" si="1"/>
        <v>0</v>
      </c>
      <c r="G16" s="38">
        <f t="shared" si="1"/>
        <v>2700</v>
      </c>
      <c r="H16" s="42">
        <f t="shared" si="1"/>
        <v>2700</v>
      </c>
      <c r="I16" s="24">
        <f t="shared" si="1"/>
        <v>4099.32</v>
      </c>
      <c r="J16" s="24">
        <f t="shared" si="1"/>
        <v>2930.8</v>
      </c>
      <c r="K16" s="24">
        <f t="shared" si="1"/>
        <v>2510.7800000000002</v>
      </c>
    </row>
    <row r="18" spans="1:11" ht="15.75" thickBot="1" x14ac:dyDescent="0.3">
      <c r="A18" s="29"/>
      <c r="B18" s="29" t="s">
        <v>166</v>
      </c>
      <c r="C18" s="30">
        <f t="shared" ref="C18:K18" si="2">C10+C16</f>
        <v>0</v>
      </c>
      <c r="D18" s="30">
        <f t="shared" si="2"/>
        <v>0</v>
      </c>
      <c r="E18" s="30">
        <f t="shared" si="2"/>
        <v>0</v>
      </c>
      <c r="F18" s="35">
        <f t="shared" si="2"/>
        <v>-2659.99</v>
      </c>
      <c r="G18" s="40">
        <f t="shared" si="2"/>
        <v>0</v>
      </c>
      <c r="H18" s="43">
        <f t="shared" si="2"/>
        <v>0</v>
      </c>
      <c r="I18" s="30">
        <f t="shared" si="2"/>
        <v>-68.119999999999891</v>
      </c>
      <c r="J18" s="30">
        <f t="shared" si="2"/>
        <v>-85.429999999999836</v>
      </c>
      <c r="K18" s="30">
        <f t="shared" si="2"/>
        <v>-1210.5899999999997</v>
      </c>
    </row>
    <row r="19" spans="1:11" ht="15.75" thickTop="1" x14ac:dyDescent="0.25"/>
    <row r="20" spans="1:11" x14ac:dyDescent="0.25">
      <c r="A20" s="22" t="s">
        <v>857</v>
      </c>
    </row>
    <row r="21" spans="1:11" x14ac:dyDescent="0.25">
      <c r="A21" s="22" t="s">
        <v>168</v>
      </c>
    </row>
    <row r="23" spans="1:11" x14ac:dyDescent="0.25">
      <c r="A23" s="22" t="s">
        <v>159</v>
      </c>
    </row>
    <row r="24" spans="1:11" s="46" customFormat="1" x14ac:dyDescent="0.25">
      <c r="A24" s="46" t="str">
        <f>Data!A642</f>
        <v>123-43600-000</v>
      </c>
      <c r="B24" s="46" t="str">
        <f>Data!B642</f>
        <v>TRANSFER IN</v>
      </c>
      <c r="C24" s="23">
        <f>Data!C642</f>
        <v>-3600</v>
      </c>
      <c r="D24" s="23">
        <f>Data!D642</f>
        <v>-3600</v>
      </c>
      <c r="E24" s="23" t="str">
        <f>Data!E642</f>
        <v/>
      </c>
      <c r="F24" s="33">
        <f>Data!F642</f>
        <v>-2395.04</v>
      </c>
      <c r="G24" s="37">
        <f>Data!G642</f>
        <v>-3600</v>
      </c>
      <c r="H24" s="41">
        <f>Data!H642</f>
        <v>-3600</v>
      </c>
      <c r="I24" s="23">
        <f>Data!I642</f>
        <v>-3961.97</v>
      </c>
      <c r="J24" s="23">
        <f>Data!J642</f>
        <v>-3714.29</v>
      </c>
      <c r="K24" s="23">
        <f>Data!K642</f>
        <v>-5435.02</v>
      </c>
    </row>
    <row r="25" spans="1:11" x14ac:dyDescent="0.25">
      <c r="A25" s="22"/>
      <c r="B25" s="22" t="s">
        <v>158</v>
      </c>
      <c r="C25" s="24">
        <f>SUM(C24)</f>
        <v>-3600</v>
      </c>
      <c r="D25" s="24">
        <f t="shared" ref="D25:K25" si="3">SUM(D24)</f>
        <v>-3600</v>
      </c>
      <c r="E25" s="24">
        <f t="shared" si="3"/>
        <v>0</v>
      </c>
      <c r="F25" s="34">
        <f t="shared" si="3"/>
        <v>-2395.04</v>
      </c>
      <c r="G25" s="38">
        <f t="shared" si="3"/>
        <v>-3600</v>
      </c>
      <c r="H25" s="42">
        <f t="shared" si="3"/>
        <v>-3600</v>
      </c>
      <c r="I25" s="24">
        <f t="shared" si="3"/>
        <v>-3961.97</v>
      </c>
      <c r="J25" s="24">
        <f t="shared" si="3"/>
        <v>-3714.29</v>
      </c>
      <c r="K25" s="24">
        <f t="shared" si="3"/>
        <v>-5435.02</v>
      </c>
    </row>
    <row r="26" spans="1:11" x14ac:dyDescent="0.25">
      <c r="A26" s="22"/>
      <c r="B26" s="22"/>
      <c r="C26" s="24"/>
      <c r="D26" s="24"/>
      <c r="E26" s="24"/>
      <c r="F26" s="34"/>
      <c r="G26" s="38"/>
      <c r="H26" s="42"/>
      <c r="I26" s="24"/>
      <c r="J26" s="24"/>
      <c r="K26" s="24"/>
    </row>
    <row r="27" spans="1:11" x14ac:dyDescent="0.25">
      <c r="A27" s="22" t="s">
        <v>163</v>
      </c>
    </row>
    <row r="28" spans="1:11" s="46" customFormat="1" x14ac:dyDescent="0.25">
      <c r="A28" s="46" t="str">
        <f>Data!A643</f>
        <v>123-53335-000</v>
      </c>
      <c r="B28" s="46" t="str">
        <f>Data!B643</f>
        <v>COPY MACHINE MAINTEN</v>
      </c>
      <c r="C28" s="23">
        <f>Data!C643</f>
        <v>800</v>
      </c>
      <c r="D28" s="23">
        <f>Data!D643</f>
        <v>800</v>
      </c>
      <c r="E28" s="23" t="str">
        <f>Data!E643</f>
        <v/>
      </c>
      <c r="F28" s="33">
        <f>Data!F643</f>
        <v>263.12</v>
      </c>
      <c r="G28" s="37">
        <f>Data!G643</f>
        <v>800</v>
      </c>
      <c r="H28" s="41">
        <f>Data!H643</f>
        <v>800</v>
      </c>
      <c r="I28" s="23">
        <f>Data!I643</f>
        <v>216.68</v>
      </c>
      <c r="J28" s="23">
        <f>Data!J643</f>
        <v>766.63</v>
      </c>
      <c r="K28" s="23" t="str">
        <f>Data!K643</f>
        <v/>
      </c>
    </row>
    <row r="29" spans="1:11" x14ac:dyDescent="0.25">
      <c r="A29" s="46" t="str">
        <f>Data!A644</f>
        <v>123-53550-000</v>
      </c>
      <c r="B29" s="46" t="str">
        <f>Data!B644</f>
        <v>COMPUTER SOFTWARE &amp;</v>
      </c>
      <c r="C29" s="23">
        <f>Data!C644</f>
        <v>2800</v>
      </c>
      <c r="D29" s="23">
        <f>Data!D644</f>
        <v>2800</v>
      </c>
      <c r="E29" s="23" t="str">
        <f>Data!E644</f>
        <v/>
      </c>
      <c r="F29" s="33">
        <f>Data!F644</f>
        <v>2423</v>
      </c>
      <c r="G29" s="37">
        <f>Data!G644</f>
        <v>2800</v>
      </c>
      <c r="H29" s="41">
        <f>Data!H644</f>
        <v>2800</v>
      </c>
      <c r="I29" s="23">
        <f>Data!I644</f>
        <v>2343</v>
      </c>
      <c r="J29" s="23">
        <f>Data!J644</f>
        <v>3242.28</v>
      </c>
      <c r="K29" s="23" t="str">
        <f>Data!K644</f>
        <v/>
      </c>
    </row>
    <row r="30" spans="1:11" x14ac:dyDescent="0.25">
      <c r="A30" s="46" t="str">
        <f>Data!A645</f>
        <v>123-58100-000</v>
      </c>
      <c r="B30" s="46" t="str">
        <f>Data!B645</f>
        <v>TRANSFER OUT</v>
      </c>
      <c r="C30" s="23" t="str">
        <f>Data!C645</f>
        <v/>
      </c>
      <c r="D30" s="23" t="str">
        <f>Data!D645</f>
        <v/>
      </c>
      <c r="E30" s="23" t="str">
        <f>Data!E645</f>
        <v/>
      </c>
      <c r="F30" s="33" t="str">
        <f>Data!F645</f>
        <v/>
      </c>
      <c r="G30" s="37" t="str">
        <f>Data!G645</f>
        <v/>
      </c>
      <c r="H30" s="41" t="str">
        <f>Data!H645</f>
        <v/>
      </c>
      <c r="I30" s="23" t="str">
        <f>Data!I645</f>
        <v/>
      </c>
      <c r="J30" s="23" t="str">
        <f>Data!J645</f>
        <v/>
      </c>
      <c r="K30" s="23">
        <f>Data!K645</f>
        <v>3914.3</v>
      </c>
    </row>
    <row r="31" spans="1:11" x14ac:dyDescent="0.25">
      <c r="A31" s="22"/>
      <c r="B31" s="22" t="s">
        <v>158</v>
      </c>
      <c r="C31" s="24">
        <f t="shared" ref="C31:K31" si="4">SUM(C28:C30)</f>
        <v>3600</v>
      </c>
      <c r="D31" s="24">
        <f t="shared" si="4"/>
        <v>3600</v>
      </c>
      <c r="E31" s="24">
        <f t="shared" si="4"/>
        <v>0</v>
      </c>
      <c r="F31" s="34">
        <f t="shared" si="4"/>
        <v>2686.12</v>
      </c>
      <c r="G31" s="38">
        <f t="shared" si="4"/>
        <v>3600</v>
      </c>
      <c r="H31" s="42">
        <f t="shared" si="4"/>
        <v>3600</v>
      </c>
      <c r="I31" s="24">
        <f t="shared" si="4"/>
        <v>2559.6799999999998</v>
      </c>
      <c r="J31" s="24">
        <f t="shared" si="4"/>
        <v>4008.9100000000003</v>
      </c>
      <c r="K31" s="24">
        <f t="shared" si="4"/>
        <v>3914.3</v>
      </c>
    </row>
    <row r="33" spans="1:11" ht="15.75" thickBot="1" x14ac:dyDescent="0.3">
      <c r="A33" s="29"/>
      <c r="B33" s="29" t="s">
        <v>166</v>
      </c>
      <c r="C33" s="30">
        <f t="shared" ref="C33:K33" si="5">C25+C31</f>
        <v>0</v>
      </c>
      <c r="D33" s="30">
        <f t="shared" si="5"/>
        <v>0</v>
      </c>
      <c r="E33" s="30">
        <f t="shared" si="5"/>
        <v>0</v>
      </c>
      <c r="F33" s="35">
        <f t="shared" si="5"/>
        <v>291.07999999999993</v>
      </c>
      <c r="G33" s="40">
        <f t="shared" si="5"/>
        <v>0</v>
      </c>
      <c r="H33" s="43">
        <f t="shared" si="5"/>
        <v>0</v>
      </c>
      <c r="I33" s="30">
        <f t="shared" si="5"/>
        <v>-1402.29</v>
      </c>
      <c r="J33" s="30">
        <f t="shared" si="5"/>
        <v>294.62000000000035</v>
      </c>
      <c r="K33" s="30">
        <f t="shared" si="5"/>
        <v>-1520.7200000000003</v>
      </c>
    </row>
    <row r="34" spans="1:11" ht="15.75" thickTop="1" x14ac:dyDescent="0.25"/>
    <row r="35" spans="1:11" x14ac:dyDescent="0.25">
      <c r="A35" s="22" t="s">
        <v>858</v>
      </c>
    </row>
    <row r="36" spans="1:11" x14ac:dyDescent="0.25">
      <c r="A36" s="22" t="s">
        <v>169</v>
      </c>
    </row>
    <row r="37" spans="1:11" x14ac:dyDescent="0.25">
      <c r="A37" s="22"/>
    </row>
    <row r="38" spans="1:11" x14ac:dyDescent="0.25">
      <c r="A38" s="22" t="s">
        <v>159</v>
      </c>
    </row>
    <row r="39" spans="1:11" x14ac:dyDescent="0.25">
      <c r="A39" s="45" t="str">
        <f>Data!A646</f>
        <v>124-43600-000</v>
      </c>
      <c r="B39" s="46" t="str">
        <f>Data!B646</f>
        <v>TRANSFER IN</v>
      </c>
      <c r="C39" s="23">
        <f>Data!C646</f>
        <v>-2000</v>
      </c>
      <c r="D39" s="23">
        <f>Data!D646</f>
        <v>-2000</v>
      </c>
      <c r="E39" s="23" t="str">
        <f>Data!E646</f>
        <v/>
      </c>
      <c r="F39" s="33">
        <f>Data!F646</f>
        <v>-2454.6999999999998</v>
      </c>
      <c r="G39" s="37">
        <f>Data!G646</f>
        <v>-2000</v>
      </c>
      <c r="H39" s="41">
        <f>Data!H646</f>
        <v>-2000</v>
      </c>
      <c r="I39" s="23">
        <f>Data!I646</f>
        <v>-3715.3</v>
      </c>
      <c r="J39" s="23">
        <f>Data!J646</f>
        <v>-1168.2</v>
      </c>
      <c r="K39" s="23" t="str">
        <f>Data!K646</f>
        <v/>
      </c>
    </row>
    <row r="40" spans="1:11" x14ac:dyDescent="0.25">
      <c r="A40" s="22"/>
      <c r="B40" s="22" t="s">
        <v>158</v>
      </c>
      <c r="C40" s="24">
        <f t="shared" ref="C40:K40" si="6">SUM(C39:C39)</f>
        <v>-2000</v>
      </c>
      <c r="D40" s="24">
        <f t="shared" si="6"/>
        <v>-2000</v>
      </c>
      <c r="E40" s="24">
        <f t="shared" si="6"/>
        <v>0</v>
      </c>
      <c r="F40" s="34">
        <f t="shared" si="6"/>
        <v>-2454.6999999999998</v>
      </c>
      <c r="G40" s="38">
        <f t="shared" si="6"/>
        <v>-2000</v>
      </c>
      <c r="H40" s="42">
        <f t="shared" si="6"/>
        <v>-2000</v>
      </c>
      <c r="I40" s="24">
        <f t="shared" si="6"/>
        <v>-3715.3</v>
      </c>
      <c r="J40" s="24">
        <f t="shared" si="6"/>
        <v>-1168.2</v>
      </c>
      <c r="K40" s="24">
        <f t="shared" si="6"/>
        <v>0</v>
      </c>
    </row>
    <row r="42" spans="1:11" x14ac:dyDescent="0.25">
      <c r="A42" s="22" t="s">
        <v>163</v>
      </c>
      <c r="B42" s="45" t="s">
        <v>170</v>
      </c>
    </row>
    <row r="43" spans="1:11" x14ac:dyDescent="0.25">
      <c r="A43" s="22"/>
      <c r="B43" s="22" t="s">
        <v>158</v>
      </c>
      <c r="C43" s="24">
        <f>SUM(C42)</f>
        <v>0</v>
      </c>
      <c r="D43" s="24">
        <f t="shared" ref="D43:K43" si="7">SUM(D42)</f>
        <v>0</v>
      </c>
      <c r="E43" s="24">
        <f t="shared" ref="E43" si="8">SUM(E42)</f>
        <v>0</v>
      </c>
      <c r="F43" s="34">
        <f t="shared" si="7"/>
        <v>0</v>
      </c>
      <c r="G43" s="38">
        <f t="shared" si="7"/>
        <v>0</v>
      </c>
      <c r="H43" s="42">
        <f t="shared" si="7"/>
        <v>0</v>
      </c>
      <c r="I43" s="24">
        <f t="shared" si="7"/>
        <v>0</v>
      </c>
      <c r="J43" s="24">
        <f t="shared" si="7"/>
        <v>0</v>
      </c>
      <c r="K43" s="24">
        <f t="shared" si="7"/>
        <v>0</v>
      </c>
    </row>
    <row r="45" spans="1:11" ht="15.75" thickBot="1" x14ac:dyDescent="0.3">
      <c r="A45" s="29"/>
      <c r="B45" s="29" t="s">
        <v>166</v>
      </c>
      <c r="C45" s="30">
        <f>C40+C43</f>
        <v>-2000</v>
      </c>
      <c r="D45" s="30">
        <f t="shared" ref="D45:K45" si="9">D40+D43</f>
        <v>-2000</v>
      </c>
      <c r="E45" s="30">
        <f t="shared" ref="E45" si="10">E40+E43</f>
        <v>0</v>
      </c>
      <c r="F45" s="35">
        <f t="shared" si="9"/>
        <v>-2454.6999999999998</v>
      </c>
      <c r="G45" s="40">
        <f t="shared" si="9"/>
        <v>-2000</v>
      </c>
      <c r="H45" s="43">
        <f t="shared" si="9"/>
        <v>-2000</v>
      </c>
      <c r="I45" s="30">
        <f t="shared" si="9"/>
        <v>-3715.3</v>
      </c>
      <c r="J45" s="30">
        <f t="shared" si="9"/>
        <v>-1168.2</v>
      </c>
      <c r="K45" s="30">
        <f t="shared" si="9"/>
        <v>0</v>
      </c>
    </row>
    <row r="46" spans="1:11" ht="15.75" thickTop="1" x14ac:dyDescent="0.25"/>
    <row r="47" spans="1:11" x14ac:dyDescent="0.25">
      <c r="A47" s="22" t="s">
        <v>859</v>
      </c>
    </row>
    <row r="48" spans="1:11" x14ac:dyDescent="0.25">
      <c r="A48" s="22" t="s">
        <v>171</v>
      </c>
    </row>
    <row r="50" spans="1:11" x14ac:dyDescent="0.25">
      <c r="A50" s="22" t="s">
        <v>159</v>
      </c>
    </row>
    <row r="51" spans="1:11" x14ac:dyDescent="0.25">
      <c r="A51" s="46" t="str">
        <f>Data!A647</f>
        <v>125-43600-000</v>
      </c>
      <c r="B51" s="46" t="str">
        <f>Data!B647</f>
        <v>TRANSFER IN</v>
      </c>
      <c r="C51" s="23">
        <f>Data!C647</f>
        <v>-40</v>
      </c>
      <c r="D51" s="23">
        <f>Data!D647</f>
        <v>-40</v>
      </c>
      <c r="E51" s="23" t="str">
        <f>Data!E647</f>
        <v/>
      </c>
      <c r="F51" s="33">
        <f>Data!F647</f>
        <v>-49.04</v>
      </c>
      <c r="G51" s="37">
        <f>Data!G647</f>
        <v>-40</v>
      </c>
      <c r="H51" s="41">
        <f>Data!H647</f>
        <v>-40</v>
      </c>
      <c r="I51" s="23">
        <f>Data!I647</f>
        <v>-74.47</v>
      </c>
      <c r="J51" s="23">
        <f>Data!J647</f>
        <v>-23.38</v>
      </c>
      <c r="K51" s="23" t="str">
        <f>Data!K647</f>
        <v/>
      </c>
    </row>
    <row r="52" spans="1:11" x14ac:dyDescent="0.25">
      <c r="A52" s="22"/>
      <c r="B52" s="22" t="s">
        <v>158</v>
      </c>
      <c r="C52" s="24">
        <f>SUM(C51)</f>
        <v>-40</v>
      </c>
      <c r="D52" s="24">
        <f t="shared" ref="D52:K52" si="11">SUM(D51)</f>
        <v>-40</v>
      </c>
      <c r="E52" s="24">
        <f t="shared" si="11"/>
        <v>0</v>
      </c>
      <c r="F52" s="34">
        <f t="shared" si="11"/>
        <v>-49.04</v>
      </c>
      <c r="G52" s="38">
        <f t="shared" si="11"/>
        <v>-40</v>
      </c>
      <c r="H52" s="42">
        <f t="shared" si="11"/>
        <v>-40</v>
      </c>
      <c r="I52" s="24">
        <f t="shared" si="11"/>
        <v>-74.47</v>
      </c>
      <c r="J52" s="24">
        <f t="shared" si="11"/>
        <v>-23.38</v>
      </c>
      <c r="K52" s="24">
        <f t="shared" si="11"/>
        <v>0</v>
      </c>
    </row>
    <row r="54" spans="1:11" x14ac:dyDescent="0.25">
      <c r="A54" s="22" t="s">
        <v>163</v>
      </c>
      <c r="B54" s="45" t="s">
        <v>170</v>
      </c>
    </row>
    <row r="55" spans="1:11" x14ac:dyDescent="0.25">
      <c r="A55" s="22"/>
      <c r="B55" s="22" t="s">
        <v>158</v>
      </c>
      <c r="C55" s="24">
        <f>SUM(C54)</f>
        <v>0</v>
      </c>
      <c r="D55" s="24">
        <f t="shared" ref="D55:E55" si="12">SUM(D54)</f>
        <v>0</v>
      </c>
      <c r="E55" s="24">
        <f t="shared" si="12"/>
        <v>0</v>
      </c>
      <c r="F55" s="34">
        <f t="shared" ref="F55" si="13">SUM(F54)</f>
        <v>0</v>
      </c>
      <c r="G55" s="38">
        <f t="shared" ref="G55" si="14">SUM(G54)</f>
        <v>0</v>
      </c>
      <c r="H55" s="42">
        <f t="shared" ref="H55" si="15">SUM(H54)</f>
        <v>0</v>
      </c>
      <c r="I55" s="24">
        <f t="shared" ref="I55" si="16">SUM(I54)</f>
        <v>0</v>
      </c>
      <c r="J55" s="24">
        <f t="shared" ref="J55" si="17">SUM(J54)</f>
        <v>0</v>
      </c>
      <c r="K55" s="24">
        <f t="shared" ref="K55" si="18">SUM(K54)</f>
        <v>0</v>
      </c>
    </row>
    <row r="57" spans="1:11" ht="15.75" thickBot="1" x14ac:dyDescent="0.3">
      <c r="A57" s="29"/>
      <c r="B57" s="29" t="s">
        <v>166</v>
      </c>
      <c r="C57" s="30">
        <f>C52+C55</f>
        <v>-40</v>
      </c>
      <c r="D57" s="30">
        <f t="shared" ref="D57:K57" si="19">D52+D55</f>
        <v>-40</v>
      </c>
      <c r="E57" s="30">
        <f t="shared" ref="E57" si="20">E52+E55</f>
        <v>0</v>
      </c>
      <c r="F57" s="35">
        <f t="shared" si="19"/>
        <v>-49.04</v>
      </c>
      <c r="G57" s="40">
        <f t="shared" si="19"/>
        <v>-40</v>
      </c>
      <c r="H57" s="43">
        <f t="shared" si="19"/>
        <v>-40</v>
      </c>
      <c r="I57" s="30">
        <f t="shared" si="19"/>
        <v>-74.47</v>
      </c>
      <c r="J57" s="30">
        <f t="shared" si="19"/>
        <v>-23.38</v>
      </c>
      <c r="K57" s="30">
        <f t="shared" si="19"/>
        <v>0</v>
      </c>
    </row>
    <row r="58" spans="1:11" ht="15.75" thickTop="1" x14ac:dyDescent="0.25"/>
    <row r="60" spans="1:11" x14ac:dyDescent="0.25">
      <c r="A60" s="22" t="s">
        <v>982</v>
      </c>
      <c r="B60" s="46"/>
    </row>
    <row r="61" spans="1:11" x14ac:dyDescent="0.25">
      <c r="A61" s="22" t="s">
        <v>983</v>
      </c>
      <c r="B61" s="46"/>
    </row>
    <row r="62" spans="1:11" x14ac:dyDescent="0.25">
      <c r="A62" s="46"/>
      <c r="B62" s="46"/>
    </row>
    <row r="63" spans="1:11" x14ac:dyDescent="0.25">
      <c r="A63" s="22" t="s">
        <v>159</v>
      </c>
      <c r="B63" s="46"/>
    </row>
    <row r="64" spans="1:11" s="46" customFormat="1" x14ac:dyDescent="0.25">
      <c r="A64" s="58" t="str">
        <f>Data!A666</f>
        <v>130-42325-000</v>
      </c>
      <c r="B64" s="58" t="str">
        <f>Data!B666</f>
        <v>DONATIONS - MUSEUM</v>
      </c>
      <c r="C64" s="23">
        <f>Data!C666</f>
        <v>-15000</v>
      </c>
      <c r="D64" s="23">
        <f>Data!D666</f>
        <v>-11500</v>
      </c>
      <c r="E64" s="23" t="str">
        <f>Data!E666</f>
        <v/>
      </c>
      <c r="F64" s="33">
        <f>Data!F666</f>
        <v>-18776.7</v>
      </c>
      <c r="G64" s="37" t="str">
        <f>Data!G666</f>
        <v/>
      </c>
      <c r="H64" s="41" t="str">
        <f>Data!H666</f>
        <v/>
      </c>
      <c r="I64" s="23" t="str">
        <f>Data!I666</f>
        <v/>
      </c>
      <c r="J64" s="23" t="str">
        <f>Data!J666</f>
        <v/>
      </c>
      <c r="K64" s="23" t="str">
        <f>Data!K666</f>
        <v/>
      </c>
    </row>
    <row r="65" spans="1:11" s="46" customFormat="1" x14ac:dyDescent="0.25">
      <c r="A65" s="58" t="str">
        <f>Data!A667</f>
        <v>130-42400-000</v>
      </c>
      <c r="B65" s="58" t="str">
        <f>Data!B667</f>
        <v>MEREDITH GRANT INCOM</v>
      </c>
      <c r="C65" s="23">
        <f>Data!C667</f>
        <v>-38000</v>
      </c>
      <c r="D65" s="23">
        <f>Data!D667</f>
        <v>-38000</v>
      </c>
      <c r="E65" s="23" t="str">
        <f>Data!E667</f>
        <v/>
      </c>
      <c r="F65" s="33">
        <f>Data!F667</f>
        <v>-19000</v>
      </c>
      <c r="G65" s="37" t="str">
        <f>Data!G667</f>
        <v/>
      </c>
      <c r="H65" s="41">
        <f>Data!H667</f>
        <v>-38000</v>
      </c>
      <c r="I65" s="23" t="str">
        <f>Data!I667</f>
        <v/>
      </c>
      <c r="J65" s="23" t="str">
        <f>Data!J667</f>
        <v/>
      </c>
      <c r="K65" s="23" t="str">
        <f>Data!K667</f>
        <v/>
      </c>
    </row>
    <row r="66" spans="1:11" x14ac:dyDescent="0.25">
      <c r="A66" s="22"/>
      <c r="B66" s="22" t="s">
        <v>158</v>
      </c>
      <c r="C66" s="24">
        <f t="shared" ref="C66:K66" si="21">SUM(C64:C65)</f>
        <v>-53000</v>
      </c>
      <c r="D66" s="24">
        <f t="shared" si="21"/>
        <v>-49500</v>
      </c>
      <c r="E66" s="24">
        <f t="shared" si="21"/>
        <v>0</v>
      </c>
      <c r="F66" s="34">
        <f t="shared" si="21"/>
        <v>-37776.699999999997</v>
      </c>
      <c r="G66" s="38">
        <f t="shared" si="21"/>
        <v>0</v>
      </c>
      <c r="H66" s="42">
        <f t="shared" si="21"/>
        <v>-38000</v>
      </c>
      <c r="I66" s="24">
        <f t="shared" si="21"/>
        <v>0</v>
      </c>
      <c r="J66" s="24">
        <f t="shared" si="21"/>
        <v>0</v>
      </c>
      <c r="K66" s="24">
        <f t="shared" si="21"/>
        <v>0</v>
      </c>
    </row>
    <row r="67" spans="1:11" x14ac:dyDescent="0.25">
      <c r="A67" s="46"/>
      <c r="B67" s="46"/>
    </row>
    <row r="68" spans="1:11" x14ac:dyDescent="0.25">
      <c r="A68" s="22" t="s">
        <v>163</v>
      </c>
      <c r="B68" s="46"/>
    </row>
    <row r="69" spans="1:11" s="46" customFormat="1" x14ac:dyDescent="0.25">
      <c r="A69" s="58" t="str">
        <f>Data!A668</f>
        <v>130-51010-011</v>
      </c>
      <c r="B69" s="58" t="str">
        <f>Data!B668</f>
        <v>SALARIES &amp; WAGES LAB</v>
      </c>
      <c r="C69" s="23">
        <f>Data!C668</f>
        <v>15000</v>
      </c>
      <c r="D69" s="23">
        <f>Data!D668</f>
        <v>15000</v>
      </c>
      <c r="E69" s="23" t="str">
        <f>Data!E668</f>
        <v/>
      </c>
      <c r="F69" s="33">
        <f>Data!F668</f>
        <v>5769.25</v>
      </c>
      <c r="G69" s="37" t="str">
        <f>Data!G668</f>
        <v/>
      </c>
      <c r="H69" s="41">
        <f>Data!H668</f>
        <v>15000</v>
      </c>
      <c r="I69" s="23" t="str">
        <f>Data!I668</f>
        <v/>
      </c>
      <c r="J69" s="23" t="str">
        <f>Data!J668</f>
        <v/>
      </c>
      <c r="K69" s="23" t="str">
        <f>Data!K668</f>
        <v/>
      </c>
    </row>
    <row r="70" spans="1:11" s="46" customFormat="1" x14ac:dyDescent="0.25">
      <c r="A70" s="58" t="str">
        <f>Data!A669</f>
        <v>130-51110-011</v>
      </c>
      <c r="B70" s="58" t="str">
        <f>Data!B669</f>
        <v>FICA EXPENSE</v>
      </c>
      <c r="C70" s="23">
        <f>Data!C669</f>
        <v>930</v>
      </c>
      <c r="D70" s="23">
        <f>Data!D669</f>
        <v>930</v>
      </c>
      <c r="E70" s="23" t="str">
        <f>Data!E669</f>
        <v/>
      </c>
      <c r="F70" s="33">
        <f>Data!F669</f>
        <v>357.69</v>
      </c>
      <c r="G70" s="37" t="str">
        <f>Data!G669</f>
        <v/>
      </c>
      <c r="H70" s="41">
        <f>Data!H669</f>
        <v>930</v>
      </c>
      <c r="I70" s="23" t="str">
        <f>Data!I669</f>
        <v/>
      </c>
      <c r="J70" s="23" t="str">
        <f>Data!J669</f>
        <v/>
      </c>
      <c r="K70" s="23" t="str">
        <f>Data!K669</f>
        <v/>
      </c>
    </row>
    <row r="71" spans="1:11" s="46" customFormat="1" x14ac:dyDescent="0.25">
      <c r="A71" s="58" t="str">
        <f>Data!A670</f>
        <v>130-51115-011</v>
      </c>
      <c r="B71" s="58" t="str">
        <f>Data!B670</f>
        <v>MEDICARE EXPENSE</v>
      </c>
      <c r="C71" s="23">
        <f>Data!C670</f>
        <v>218</v>
      </c>
      <c r="D71" s="23">
        <f>Data!D670</f>
        <v>218</v>
      </c>
      <c r="E71" s="23" t="str">
        <f>Data!E670</f>
        <v/>
      </c>
      <c r="F71" s="33">
        <f>Data!F670</f>
        <v>83.65</v>
      </c>
      <c r="G71" s="37" t="str">
        <f>Data!G670</f>
        <v/>
      </c>
      <c r="H71" s="41">
        <f>Data!H670</f>
        <v>218</v>
      </c>
      <c r="I71" s="23" t="str">
        <f>Data!I670</f>
        <v/>
      </c>
      <c r="J71" s="23" t="str">
        <f>Data!J670</f>
        <v/>
      </c>
      <c r="K71" s="23" t="str">
        <f>Data!K670</f>
        <v/>
      </c>
    </row>
    <row r="72" spans="1:11" s="46" customFormat="1" x14ac:dyDescent="0.25">
      <c r="A72" s="58" t="str">
        <f>Data!A671</f>
        <v>130-51150-011</v>
      </c>
      <c r="B72" s="58" t="str">
        <f>Data!B671</f>
        <v>UNEMPLOYMENT TAX EXP</v>
      </c>
      <c r="C72" s="23">
        <f>Data!C671</f>
        <v>252</v>
      </c>
      <c r="D72" s="23">
        <f>Data!D671</f>
        <v>252</v>
      </c>
      <c r="E72" s="23" t="str">
        <f>Data!E671</f>
        <v/>
      </c>
      <c r="F72" s="33">
        <f>Data!F671</f>
        <v>5.77</v>
      </c>
      <c r="G72" s="37" t="str">
        <f>Data!G671</f>
        <v/>
      </c>
      <c r="H72" s="41">
        <f>Data!H671</f>
        <v>252</v>
      </c>
      <c r="I72" s="23" t="str">
        <f>Data!I671</f>
        <v/>
      </c>
      <c r="J72" s="23" t="str">
        <f>Data!J671</f>
        <v/>
      </c>
      <c r="K72" s="23" t="str">
        <f>Data!K671</f>
        <v/>
      </c>
    </row>
    <row r="73" spans="1:11" s="46" customFormat="1" x14ac:dyDescent="0.25">
      <c r="A73" s="58" t="str">
        <f>Data!A672</f>
        <v>130-51220-011</v>
      </c>
      <c r="B73" s="58" t="str">
        <f>Data!B672</f>
        <v>INSURANCE - WORKERS</v>
      </c>
      <c r="C73" s="23">
        <f>Data!C672</f>
        <v>36</v>
      </c>
      <c r="D73" s="23">
        <f>Data!D672</f>
        <v>36</v>
      </c>
      <c r="E73" s="23" t="str">
        <f>Data!E672</f>
        <v/>
      </c>
      <c r="F73" s="33" t="str">
        <f>Data!F672</f>
        <v/>
      </c>
      <c r="G73" s="37" t="str">
        <f>Data!G672</f>
        <v/>
      </c>
      <c r="H73" s="41" t="str">
        <f>Data!H672</f>
        <v/>
      </c>
      <c r="I73" s="23" t="str">
        <f>Data!I672</f>
        <v/>
      </c>
      <c r="J73" s="23" t="str">
        <f>Data!J672</f>
        <v/>
      </c>
      <c r="K73" s="23" t="str">
        <f>Data!K672</f>
        <v/>
      </c>
    </row>
    <row r="74" spans="1:11" s="46" customFormat="1" x14ac:dyDescent="0.25">
      <c r="A74" s="58" t="str">
        <f>Data!A673</f>
        <v>130-52600-011</v>
      </c>
      <c r="B74" s="58" t="str">
        <f>Data!B673</f>
        <v>OPERATING SUPPLIES</v>
      </c>
      <c r="C74" s="23">
        <f>Data!C673</f>
        <v>15000</v>
      </c>
      <c r="D74" s="23">
        <f>Data!D673</f>
        <v>25164</v>
      </c>
      <c r="E74" s="23" t="str">
        <f>Data!E673</f>
        <v/>
      </c>
      <c r="F74" s="33">
        <f>Data!F673</f>
        <v>688.22</v>
      </c>
      <c r="G74" s="37" t="str">
        <f>Data!G673</f>
        <v/>
      </c>
      <c r="H74" s="41">
        <f>Data!H673</f>
        <v>5000</v>
      </c>
      <c r="I74" s="23" t="str">
        <f>Data!I673</f>
        <v/>
      </c>
      <c r="J74" s="23" t="str">
        <f>Data!J673</f>
        <v/>
      </c>
      <c r="K74" s="23" t="str">
        <f>Data!K673</f>
        <v/>
      </c>
    </row>
    <row r="75" spans="1:11" s="46" customFormat="1" x14ac:dyDescent="0.25">
      <c r="A75" s="58" t="str">
        <f>Data!A674</f>
        <v>130-53033-011</v>
      </c>
      <c r="B75" s="58" t="str">
        <f>Data!B674</f>
        <v>MARKETING/ADVERTISIN</v>
      </c>
      <c r="C75" s="23" t="str">
        <f>Data!C674</f>
        <v/>
      </c>
      <c r="D75" s="23">
        <f>Data!D674</f>
        <v>900</v>
      </c>
      <c r="E75" s="23" t="str">
        <f>Data!E674</f>
        <v/>
      </c>
      <c r="F75" s="33" t="str">
        <f>Data!F674</f>
        <v/>
      </c>
      <c r="G75" s="37" t="str">
        <f>Data!G674</f>
        <v/>
      </c>
      <c r="H75" s="41" t="str">
        <f>Data!H674</f>
        <v/>
      </c>
      <c r="I75" s="23" t="str">
        <f>Data!I674</f>
        <v/>
      </c>
      <c r="J75" s="23" t="str">
        <f>Data!J674</f>
        <v/>
      </c>
      <c r="K75" s="23" t="str">
        <f>Data!K674</f>
        <v/>
      </c>
    </row>
    <row r="76" spans="1:11" s="46" customFormat="1" x14ac:dyDescent="0.25">
      <c r="A76" s="58" t="str">
        <f>Data!A675</f>
        <v>130-53451-011</v>
      </c>
      <c r="B76" s="58" t="str">
        <f>Data!B675</f>
        <v>SPECIAL EVENT EXPENS</v>
      </c>
      <c r="C76" s="23">
        <f>Data!C675</f>
        <v>5000</v>
      </c>
      <c r="D76" s="23">
        <f>Data!D675</f>
        <v>5000</v>
      </c>
      <c r="E76" s="23" t="str">
        <f>Data!E675</f>
        <v/>
      </c>
      <c r="F76" s="33">
        <f>Data!F675</f>
        <v>326.77999999999997</v>
      </c>
      <c r="G76" s="37" t="str">
        <f>Data!G675</f>
        <v/>
      </c>
      <c r="H76" s="41" t="str">
        <f>Data!H675</f>
        <v/>
      </c>
      <c r="I76" s="23" t="str">
        <f>Data!I675</f>
        <v/>
      </c>
      <c r="J76" s="23" t="str">
        <f>Data!J675</f>
        <v/>
      </c>
      <c r="K76" s="23" t="str">
        <f>Data!K675</f>
        <v/>
      </c>
    </row>
    <row r="77" spans="1:11" s="46" customFormat="1" x14ac:dyDescent="0.25">
      <c r="A77" s="58" t="str">
        <f>Data!A676</f>
        <v>130-54050-011</v>
      </c>
      <c r="B77" s="58" t="str">
        <f>Data!B676</f>
        <v>BUILDING REPAIR</v>
      </c>
      <c r="C77" s="23" t="str">
        <f>Data!C676</f>
        <v/>
      </c>
      <c r="D77" s="23">
        <f>Data!D676</f>
        <v>2000</v>
      </c>
      <c r="E77" s="23" t="str">
        <f>Data!E676</f>
        <v/>
      </c>
      <c r="F77" s="33">
        <f>Data!F676</f>
        <v>1485</v>
      </c>
      <c r="G77" s="37" t="str">
        <f>Data!G676</f>
        <v/>
      </c>
      <c r="H77" s="41" t="str">
        <f>Data!H676</f>
        <v/>
      </c>
      <c r="I77" s="23" t="str">
        <f>Data!I676</f>
        <v/>
      </c>
      <c r="J77" s="23" t="str">
        <f>Data!J676</f>
        <v/>
      </c>
      <c r="K77" s="23" t="str">
        <f>Data!K676</f>
        <v/>
      </c>
    </row>
    <row r="78" spans="1:11" x14ac:dyDescent="0.25">
      <c r="A78" s="22"/>
      <c r="B78" s="22" t="s">
        <v>158</v>
      </c>
      <c r="C78" s="24">
        <f t="shared" ref="C78:K78" si="22">SUM(C69:C77)</f>
        <v>36436</v>
      </c>
      <c r="D78" s="24">
        <f t="shared" si="22"/>
        <v>49500</v>
      </c>
      <c r="E78" s="24">
        <f t="shared" si="22"/>
        <v>0</v>
      </c>
      <c r="F78" s="34">
        <f t="shared" si="22"/>
        <v>8716.36</v>
      </c>
      <c r="G78" s="38">
        <f t="shared" si="22"/>
        <v>0</v>
      </c>
      <c r="H78" s="42">
        <f t="shared" si="22"/>
        <v>21400</v>
      </c>
      <c r="I78" s="24">
        <f t="shared" si="22"/>
        <v>0</v>
      </c>
      <c r="J78" s="24">
        <f t="shared" si="22"/>
        <v>0</v>
      </c>
      <c r="K78" s="24">
        <f t="shared" si="22"/>
        <v>0</v>
      </c>
    </row>
    <row r="79" spans="1:11" x14ac:dyDescent="0.25">
      <c r="A79" s="46"/>
      <c r="B79" s="46"/>
    </row>
    <row r="80" spans="1:11" ht="15.75" thickBot="1" x14ac:dyDescent="0.3">
      <c r="A80" s="29"/>
      <c r="B80" s="29" t="s">
        <v>166</v>
      </c>
      <c r="C80" s="30">
        <f t="shared" ref="C80:K80" si="23">C66+C78</f>
        <v>-16564</v>
      </c>
      <c r="D80" s="30">
        <f t="shared" si="23"/>
        <v>0</v>
      </c>
      <c r="E80" s="30">
        <f t="shared" si="23"/>
        <v>0</v>
      </c>
      <c r="F80" s="35">
        <f t="shared" si="23"/>
        <v>-29060.339999999997</v>
      </c>
      <c r="G80" s="40">
        <f t="shared" si="23"/>
        <v>0</v>
      </c>
      <c r="H80" s="43">
        <f t="shared" si="23"/>
        <v>-16600</v>
      </c>
      <c r="I80" s="30">
        <f t="shared" si="23"/>
        <v>0</v>
      </c>
      <c r="J80" s="30">
        <f t="shared" si="23"/>
        <v>0</v>
      </c>
      <c r="K80" s="30">
        <f t="shared" si="23"/>
        <v>0</v>
      </c>
    </row>
    <row r="81" spans="1:11" ht="15.75" thickTop="1" x14ac:dyDescent="0.25"/>
    <row r="84" spans="1:11" x14ac:dyDescent="0.25">
      <c r="A84" s="22" t="s">
        <v>1032</v>
      </c>
      <c r="B84" s="46"/>
    </row>
    <row r="85" spans="1:11" x14ac:dyDescent="0.25">
      <c r="A85" s="22" t="s">
        <v>1033</v>
      </c>
      <c r="B85" s="46"/>
    </row>
    <row r="86" spans="1:11" x14ac:dyDescent="0.25">
      <c r="A86" s="46"/>
      <c r="B86" s="46"/>
    </row>
    <row r="87" spans="1:11" x14ac:dyDescent="0.25">
      <c r="A87" s="22" t="s">
        <v>159</v>
      </c>
      <c r="B87" s="46"/>
    </row>
    <row r="88" spans="1:11" x14ac:dyDescent="0.25">
      <c r="A88" s="58" t="s">
        <v>1035</v>
      </c>
      <c r="B88" s="58" t="s">
        <v>24</v>
      </c>
      <c r="C88" s="23">
        <v>54529</v>
      </c>
      <c r="D88" s="23">
        <v>54529</v>
      </c>
    </row>
    <row r="89" spans="1:11" x14ac:dyDescent="0.25">
      <c r="A89" s="22" t="s">
        <v>1036</v>
      </c>
      <c r="B89" s="58" t="s">
        <v>1034</v>
      </c>
    </row>
    <row r="90" spans="1:11" x14ac:dyDescent="0.25">
      <c r="A90" s="22"/>
      <c r="B90" s="22" t="s">
        <v>158</v>
      </c>
      <c r="C90" s="24">
        <f t="shared" ref="C90:K90" si="24">SUM(C88:C89)</f>
        <v>54529</v>
      </c>
      <c r="D90" s="24">
        <f t="shared" si="24"/>
        <v>54529</v>
      </c>
      <c r="E90" s="24">
        <f t="shared" si="24"/>
        <v>0</v>
      </c>
      <c r="F90" s="34">
        <f t="shared" si="24"/>
        <v>0</v>
      </c>
      <c r="G90" s="38">
        <f t="shared" si="24"/>
        <v>0</v>
      </c>
      <c r="H90" s="42">
        <f t="shared" si="24"/>
        <v>0</v>
      </c>
      <c r="I90" s="24">
        <f t="shared" si="24"/>
        <v>0</v>
      </c>
      <c r="J90" s="24">
        <f t="shared" si="24"/>
        <v>0</v>
      </c>
      <c r="K90" s="24">
        <f t="shared" si="24"/>
        <v>0</v>
      </c>
    </row>
    <row r="91" spans="1:11" x14ac:dyDescent="0.25">
      <c r="A91" s="46"/>
      <c r="B91" s="46"/>
    </row>
    <row r="92" spans="1:11" x14ac:dyDescent="0.25">
      <c r="A92" s="22" t="s">
        <v>163</v>
      </c>
      <c r="B92" s="46"/>
    </row>
    <row r="93" spans="1:11" x14ac:dyDescent="0.25">
      <c r="A93" s="58"/>
      <c r="B93" s="58"/>
    </row>
    <row r="94" spans="1:11" x14ac:dyDescent="0.25">
      <c r="A94" s="58"/>
      <c r="B94" s="58"/>
    </row>
    <row r="95" spans="1:11" x14ac:dyDescent="0.25">
      <c r="A95" s="58"/>
      <c r="B95" s="58"/>
    </row>
    <row r="96" spans="1:11" x14ac:dyDescent="0.25">
      <c r="A96" s="58"/>
      <c r="B96" s="58"/>
    </row>
    <row r="97" spans="1:11" x14ac:dyDescent="0.25">
      <c r="A97" s="58"/>
      <c r="B97" s="58"/>
    </row>
    <row r="98" spans="1:11" x14ac:dyDescent="0.25">
      <c r="A98" s="58"/>
      <c r="B98" s="58"/>
    </row>
    <row r="99" spans="1:11" x14ac:dyDescent="0.25">
      <c r="A99" s="58"/>
      <c r="B99" s="58"/>
    </row>
    <row r="100" spans="1:11" x14ac:dyDescent="0.25">
      <c r="A100" s="58"/>
      <c r="B100" s="58"/>
    </row>
    <row r="101" spans="1:11" x14ac:dyDescent="0.25">
      <c r="A101" s="58"/>
      <c r="B101" s="58"/>
    </row>
    <row r="102" spans="1:11" x14ac:dyDescent="0.25">
      <c r="A102" s="22"/>
      <c r="B102" s="22" t="s">
        <v>158</v>
      </c>
      <c r="C102" s="24">
        <f t="shared" ref="C102:K102" si="25">SUM(C93:C101)</f>
        <v>0</v>
      </c>
      <c r="D102" s="24">
        <f t="shared" si="25"/>
        <v>0</v>
      </c>
      <c r="E102" s="24">
        <f t="shared" si="25"/>
        <v>0</v>
      </c>
      <c r="F102" s="34">
        <f t="shared" si="25"/>
        <v>0</v>
      </c>
      <c r="G102" s="38">
        <f t="shared" si="25"/>
        <v>0</v>
      </c>
      <c r="H102" s="42">
        <f t="shared" si="25"/>
        <v>0</v>
      </c>
      <c r="I102" s="24">
        <f t="shared" si="25"/>
        <v>0</v>
      </c>
      <c r="J102" s="24">
        <f t="shared" si="25"/>
        <v>0</v>
      </c>
      <c r="K102" s="24">
        <f t="shared" si="25"/>
        <v>0</v>
      </c>
    </row>
    <row r="103" spans="1:11" x14ac:dyDescent="0.25">
      <c r="A103" s="46"/>
      <c r="B103" s="46"/>
    </row>
    <row r="104" spans="1:11" ht="15.75" thickBot="1" x14ac:dyDescent="0.3">
      <c r="A104" s="29"/>
      <c r="B104" s="29" t="s">
        <v>166</v>
      </c>
      <c r="C104" s="30">
        <f t="shared" ref="C104:K104" si="26">C90+C102</f>
        <v>54529</v>
      </c>
      <c r="D104" s="30">
        <f t="shared" si="26"/>
        <v>54529</v>
      </c>
      <c r="E104" s="30">
        <f t="shared" si="26"/>
        <v>0</v>
      </c>
      <c r="F104" s="35">
        <f t="shared" si="26"/>
        <v>0</v>
      </c>
      <c r="G104" s="40">
        <f t="shared" si="26"/>
        <v>0</v>
      </c>
      <c r="H104" s="43">
        <f t="shared" si="26"/>
        <v>0</v>
      </c>
      <c r="I104" s="30">
        <f t="shared" si="26"/>
        <v>0</v>
      </c>
      <c r="J104" s="30">
        <f t="shared" si="26"/>
        <v>0</v>
      </c>
      <c r="K104" s="30">
        <f t="shared" si="26"/>
        <v>0</v>
      </c>
    </row>
    <row r="105" spans="1:11" ht="15.75" thickTop="1" x14ac:dyDescent="0.25"/>
  </sheetData>
  <printOptions gridLines="1"/>
  <pageMargins left="0.25" right="0.25" top="0.75" bottom="0.75" header="0.3" footer="0.3"/>
  <pageSetup scale="71" fitToHeight="0" orientation="landscape" r:id="rId1"/>
  <headerFooter>
    <oddHeader>&amp;CBUDGET
FY 2022-2023&amp;RSpecial Revenue Funds
Restricted Funds</oddHeader>
    <oddFooter>&amp;C&amp;P&amp;R&amp;D 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zoomScaleNormal="100" workbookViewId="0">
      <selection activeCell="D32" sqref="D32"/>
    </sheetView>
  </sheetViews>
  <sheetFormatPr defaultRowHeight="15" x14ac:dyDescent="0.25"/>
  <cols>
    <col min="1" max="1" width="19.42578125" customWidth="1"/>
    <col min="2" max="2" width="31.7109375" customWidth="1"/>
    <col min="3" max="5" width="15.7109375" style="23" customWidth="1"/>
    <col min="6" max="6" width="15.7109375" style="33" customWidth="1"/>
    <col min="7" max="7" width="15.7109375" style="37" customWidth="1"/>
    <col min="8" max="8" width="15.7109375" style="41" customWidth="1"/>
    <col min="9" max="11" width="15.7109375" style="23" customWidth="1"/>
  </cols>
  <sheetData>
    <row r="1" spans="1:11" x14ac:dyDescent="0.25">
      <c r="A1" s="1" t="s">
        <v>0</v>
      </c>
      <c r="B1" s="1" t="s">
        <v>1</v>
      </c>
      <c r="C1" s="2" t="s">
        <v>2</v>
      </c>
      <c r="D1" s="2" t="s">
        <v>3</v>
      </c>
      <c r="E1" s="3" t="s">
        <v>984</v>
      </c>
      <c r="F1" s="4" t="s">
        <v>4</v>
      </c>
      <c r="G1" s="5" t="s">
        <v>4</v>
      </c>
      <c r="H1" s="6" t="s">
        <v>5</v>
      </c>
      <c r="I1" s="2" t="s">
        <v>6</v>
      </c>
      <c r="J1" s="2" t="s">
        <v>6</v>
      </c>
      <c r="K1" s="2" t="s">
        <v>6</v>
      </c>
    </row>
    <row r="2" spans="1:11" x14ac:dyDescent="0.25">
      <c r="A2" s="8"/>
      <c r="B2" s="9" t="s">
        <v>7</v>
      </c>
      <c r="C2" s="10" t="s">
        <v>8</v>
      </c>
      <c r="D2" s="10" t="s">
        <v>182</v>
      </c>
      <c r="E2" s="11" t="s">
        <v>9</v>
      </c>
      <c r="F2" s="12" t="s">
        <v>6</v>
      </c>
      <c r="G2" s="13" t="s">
        <v>111</v>
      </c>
      <c r="H2" s="14" t="s">
        <v>4</v>
      </c>
      <c r="I2" s="15" t="s">
        <v>840</v>
      </c>
      <c r="J2" s="15" t="s">
        <v>841</v>
      </c>
      <c r="K2" s="15" t="s">
        <v>842</v>
      </c>
    </row>
    <row r="3" spans="1:11" ht="15.75" thickBot="1" x14ac:dyDescent="0.3">
      <c r="A3" s="16"/>
      <c r="B3" s="17" t="s">
        <v>7</v>
      </c>
      <c r="C3" s="18" t="s">
        <v>7</v>
      </c>
      <c r="D3" s="18"/>
      <c r="E3" s="19"/>
      <c r="F3" s="50" t="s">
        <v>862</v>
      </c>
      <c r="G3" s="20" t="s">
        <v>862</v>
      </c>
      <c r="H3" s="21" t="s">
        <v>10</v>
      </c>
      <c r="I3" s="18" t="s">
        <v>863</v>
      </c>
      <c r="J3" s="18" t="s">
        <v>864</v>
      </c>
      <c r="K3" s="18" t="s">
        <v>865</v>
      </c>
    </row>
    <row r="4" spans="1:11" ht="15.75" thickTop="1" x14ac:dyDescent="0.25">
      <c r="A4" s="46"/>
      <c r="B4" s="46"/>
    </row>
    <row r="5" spans="1:11" x14ac:dyDescent="0.25">
      <c r="A5" s="22" t="s">
        <v>860</v>
      </c>
      <c r="B5" s="22"/>
    </row>
    <row r="6" spans="1:11" x14ac:dyDescent="0.25">
      <c r="A6" s="22" t="s">
        <v>866</v>
      </c>
      <c r="B6" s="22"/>
    </row>
    <row r="7" spans="1:11" x14ac:dyDescent="0.25">
      <c r="A7" s="46"/>
      <c r="B7" s="46"/>
    </row>
    <row r="8" spans="1:11" x14ac:dyDescent="0.25">
      <c r="A8" s="22" t="s">
        <v>159</v>
      </c>
      <c r="B8" s="46"/>
    </row>
    <row r="9" spans="1:11" s="46" customFormat="1" x14ac:dyDescent="0.25">
      <c r="A9" s="46" t="str">
        <f>Data!A652</f>
        <v>127-42180-000</v>
      </c>
      <c r="B9" s="46" t="str">
        <f>Data!B652</f>
        <v>INTEREST INCOME</v>
      </c>
      <c r="C9" s="23" t="str">
        <f>Data!C652</f>
        <v/>
      </c>
      <c r="D9" s="23">
        <f>Data!D652</f>
        <v>-250</v>
      </c>
      <c r="E9" s="23" t="str">
        <f>Data!E652</f>
        <v/>
      </c>
      <c r="F9" s="33">
        <f>Data!F652</f>
        <v>-144.22999999999999</v>
      </c>
      <c r="G9" s="37" t="str">
        <f>Data!G652</f>
        <v/>
      </c>
      <c r="H9" s="41">
        <f>Data!H652</f>
        <v>-250</v>
      </c>
      <c r="I9" s="23">
        <f>Data!I652</f>
        <v>-29.92</v>
      </c>
      <c r="J9" s="23" t="str">
        <f>Data!J652</f>
        <v/>
      </c>
      <c r="K9" s="23" t="str">
        <f>Data!K652</f>
        <v/>
      </c>
    </row>
    <row r="10" spans="1:11" s="46" customFormat="1" x14ac:dyDescent="0.25">
      <c r="A10" s="46" t="str">
        <f>Data!A653</f>
        <v>127-43490-000</v>
      </c>
      <c r="B10" s="46" t="str">
        <f>Data!B653</f>
        <v>GRANT - FEDERAL</v>
      </c>
      <c r="C10" s="23" t="str">
        <f>Data!C653</f>
        <v/>
      </c>
      <c r="D10" s="23">
        <f>Data!D653</f>
        <v>-590473.92000000004</v>
      </c>
      <c r="E10" s="23" t="str">
        <f>Data!E653</f>
        <v/>
      </c>
      <c r="F10" s="33">
        <f>Data!F653</f>
        <v>-1166.96</v>
      </c>
      <c r="G10" s="37" t="str">
        <f>Data!G653</f>
        <v/>
      </c>
      <c r="H10" s="41">
        <f>Data!H653</f>
        <v>-590473.92000000004</v>
      </c>
      <c r="I10" s="23">
        <f>Data!I653</f>
        <v>-590473.92000000004</v>
      </c>
      <c r="J10" s="23" t="str">
        <f>Data!J653</f>
        <v/>
      </c>
      <c r="K10" s="23" t="str">
        <f>Data!K653</f>
        <v/>
      </c>
    </row>
    <row r="11" spans="1:11" x14ac:dyDescent="0.25">
      <c r="A11" s="22"/>
      <c r="B11" s="22" t="s">
        <v>158</v>
      </c>
      <c r="C11" s="24">
        <f>SUM(C9:C10)</f>
        <v>0</v>
      </c>
      <c r="D11" s="24">
        <f t="shared" ref="D11:K11" si="0">SUM(D9:D10)</f>
        <v>-590723.92000000004</v>
      </c>
      <c r="E11" s="24">
        <f t="shared" si="0"/>
        <v>0</v>
      </c>
      <c r="F11" s="34">
        <f t="shared" si="0"/>
        <v>-1311.19</v>
      </c>
      <c r="G11" s="38">
        <f t="shared" si="0"/>
        <v>0</v>
      </c>
      <c r="H11" s="42">
        <f t="shared" si="0"/>
        <v>-590723.92000000004</v>
      </c>
      <c r="I11" s="26">
        <f t="shared" si="0"/>
        <v>-590503.84000000008</v>
      </c>
      <c r="J11" s="24">
        <f t="shared" si="0"/>
        <v>0</v>
      </c>
      <c r="K11" s="24">
        <f t="shared" si="0"/>
        <v>0</v>
      </c>
    </row>
    <row r="12" spans="1:11" x14ac:dyDescent="0.25">
      <c r="A12" s="22"/>
      <c r="B12" s="22"/>
      <c r="C12" s="24"/>
      <c r="D12" s="24"/>
      <c r="E12" s="24"/>
      <c r="F12" s="34"/>
      <c r="G12" s="38"/>
      <c r="H12" s="42"/>
      <c r="I12" s="24"/>
      <c r="J12" s="24"/>
      <c r="K12" s="24"/>
    </row>
    <row r="13" spans="1:11" x14ac:dyDescent="0.25">
      <c r="A13" s="22" t="s">
        <v>160</v>
      </c>
      <c r="B13" s="46"/>
    </row>
    <row r="14" spans="1:11" s="46" customFormat="1" x14ac:dyDescent="0.25">
      <c r="A14" s="46" t="str">
        <f>Data!A654</f>
        <v>127-52600-000</v>
      </c>
      <c r="B14" s="46" t="str">
        <f>Data!B654</f>
        <v>OPERATING SUPPLIES</v>
      </c>
      <c r="C14" s="23" t="str">
        <f>Data!C654</f>
        <v/>
      </c>
      <c r="D14" s="23" t="str">
        <f>Data!D654</f>
        <v/>
      </c>
      <c r="E14" s="23" t="str">
        <f>Data!E654</f>
        <v/>
      </c>
      <c r="F14" s="33">
        <f>Data!F654</f>
        <v>3062.09</v>
      </c>
      <c r="G14" s="37" t="str">
        <f>Data!G654</f>
        <v/>
      </c>
      <c r="H14" s="41">
        <f>Data!H654</f>
        <v>3062.09</v>
      </c>
      <c r="I14" s="23">
        <f>Data!I654</f>
        <v>1891.62</v>
      </c>
      <c r="J14" s="23" t="str">
        <f>Data!J654</f>
        <v/>
      </c>
      <c r="K14" s="23" t="str">
        <f>Data!K654</f>
        <v/>
      </c>
    </row>
    <row r="15" spans="1:11" s="46" customFormat="1" x14ac:dyDescent="0.25">
      <c r="A15" s="46" t="str">
        <f>Data!A655</f>
        <v>127-53030-000</v>
      </c>
      <c r="B15" s="46" t="str">
        <f>Data!B655</f>
        <v>CONSTRUCTION CONTRAC</v>
      </c>
      <c r="C15" s="23" t="str">
        <f>Data!C655</f>
        <v/>
      </c>
      <c r="D15" s="23">
        <f>Data!D655</f>
        <v>184928.82</v>
      </c>
      <c r="E15" s="23" t="str">
        <f>Data!E655</f>
        <v/>
      </c>
      <c r="F15" s="33" t="str">
        <f>Data!F655</f>
        <v/>
      </c>
      <c r="G15" s="37" t="str">
        <f>Data!G655</f>
        <v/>
      </c>
      <c r="H15" s="41">
        <f>Data!H655</f>
        <v>184928.82</v>
      </c>
      <c r="I15" s="23" t="str">
        <f>Data!I655</f>
        <v/>
      </c>
      <c r="J15" s="23" t="str">
        <f>Data!J655</f>
        <v/>
      </c>
      <c r="K15" s="23" t="str">
        <f>Data!K655</f>
        <v/>
      </c>
    </row>
    <row r="16" spans="1:11" s="46" customFormat="1" x14ac:dyDescent="0.25">
      <c r="A16" s="46" t="str">
        <f>Data!A656</f>
        <v>127-53050-000</v>
      </c>
      <c r="B16" s="46" t="str">
        <f>Data!B656</f>
        <v>PROFESSIONAL SERVICE</v>
      </c>
      <c r="C16" s="23" t="str">
        <f>Data!C656</f>
        <v/>
      </c>
      <c r="D16" s="23">
        <f>Data!D656</f>
        <v>52000</v>
      </c>
      <c r="E16" s="23" t="str">
        <f>Data!E656</f>
        <v/>
      </c>
      <c r="F16" s="33">
        <f>Data!F656</f>
        <v>6836.32</v>
      </c>
      <c r="G16" s="37" t="str">
        <f>Data!G656</f>
        <v/>
      </c>
      <c r="H16" s="41">
        <f>Data!H656</f>
        <v>59047.4</v>
      </c>
      <c r="I16" s="23" t="str">
        <f>Data!I656</f>
        <v/>
      </c>
      <c r="J16" s="23" t="str">
        <f>Data!J656</f>
        <v/>
      </c>
      <c r="K16" s="23" t="str">
        <f>Data!K656</f>
        <v/>
      </c>
    </row>
    <row r="17" spans="1:11" s="46" customFormat="1" x14ac:dyDescent="0.25">
      <c r="A17" s="46" t="str">
        <f>Data!A657</f>
        <v>127-53550-000</v>
      </c>
      <c r="B17" s="46" t="str">
        <f>Data!B657</f>
        <v>COMPUTER SOFTWARE &amp;</v>
      </c>
      <c r="C17" s="23" t="str">
        <f>Data!C657</f>
        <v/>
      </c>
      <c r="D17" s="23">
        <f>Data!D657</f>
        <v>25000</v>
      </c>
      <c r="E17" s="23" t="str">
        <f>Data!E657</f>
        <v/>
      </c>
      <c r="F17" s="33">
        <f>Data!F657</f>
        <v>8443.1299999999992</v>
      </c>
      <c r="G17" s="37" t="str">
        <f>Data!G657</f>
        <v/>
      </c>
      <c r="H17" s="41">
        <f>Data!H657</f>
        <v>33000</v>
      </c>
      <c r="I17" s="23" t="str">
        <f>Data!I657</f>
        <v/>
      </c>
      <c r="J17" s="23" t="str">
        <f>Data!J657</f>
        <v/>
      </c>
      <c r="K17" s="23" t="str">
        <f>Data!K657</f>
        <v/>
      </c>
    </row>
    <row r="18" spans="1:11" s="46" customFormat="1" x14ac:dyDescent="0.25">
      <c r="A18" s="46" t="str">
        <f>Data!A658</f>
        <v>127-53755-000</v>
      </c>
      <c r="B18" s="46" t="str">
        <f>Data!B658</f>
        <v>GRANTS AND INCENTIVE</v>
      </c>
      <c r="C18" s="23" t="str">
        <f>Data!C658</f>
        <v/>
      </c>
      <c r="D18" s="23" t="str">
        <f>Data!D658</f>
        <v/>
      </c>
      <c r="E18" s="23" t="str">
        <f>Data!E658</f>
        <v/>
      </c>
      <c r="F18" s="33">
        <f>Data!F658</f>
        <v>143000</v>
      </c>
      <c r="G18" s="37" t="str">
        <f>Data!G658</f>
        <v/>
      </c>
      <c r="H18" s="41">
        <f>Data!H658</f>
        <v>143000</v>
      </c>
      <c r="I18" s="23" t="str">
        <f>Data!I658</f>
        <v/>
      </c>
      <c r="J18" s="23" t="str">
        <f>Data!J658</f>
        <v/>
      </c>
      <c r="K18" s="23" t="str">
        <f>Data!K658</f>
        <v/>
      </c>
    </row>
    <row r="19" spans="1:11" s="46" customFormat="1" x14ac:dyDescent="0.25">
      <c r="A19" s="46" t="str">
        <f>Data!A659</f>
        <v>127-54050-000</v>
      </c>
      <c r="B19" s="46" t="str">
        <f>Data!B659</f>
        <v>BUILDING REPAIR</v>
      </c>
      <c r="C19" s="23" t="str">
        <f>Data!C659</f>
        <v/>
      </c>
      <c r="D19" s="23">
        <f>Data!D659</f>
        <v>196000</v>
      </c>
      <c r="E19" s="23" t="str">
        <f>Data!E659</f>
        <v/>
      </c>
      <c r="F19" s="33" t="str">
        <f>Data!F659</f>
        <v/>
      </c>
      <c r="G19" s="37" t="str">
        <f>Data!G659</f>
        <v/>
      </c>
      <c r="H19" s="41">
        <f>Data!H659</f>
        <v>196000</v>
      </c>
      <c r="I19" s="23" t="str">
        <f>Data!I659</f>
        <v/>
      </c>
      <c r="J19" s="23" t="str">
        <f>Data!J659</f>
        <v/>
      </c>
      <c r="K19" s="23" t="str">
        <f>Data!K659</f>
        <v/>
      </c>
    </row>
    <row r="20" spans="1:11" s="46" customFormat="1" x14ac:dyDescent="0.25">
      <c r="A20" s="46" t="str">
        <f>Data!A660</f>
        <v>127-56505-000</v>
      </c>
      <c r="B20" s="46" t="str">
        <f>Data!B660</f>
        <v>EQUIPMENT</v>
      </c>
      <c r="C20" s="23" t="str">
        <f>Data!C660</f>
        <v/>
      </c>
      <c r="D20" s="23">
        <f>Data!D660</f>
        <v>11800</v>
      </c>
      <c r="E20" s="23" t="str">
        <f>Data!E660</f>
        <v/>
      </c>
      <c r="F20" s="33">
        <f>Data!F660</f>
        <v>5476.6</v>
      </c>
      <c r="G20" s="37" t="str">
        <f>Data!G660</f>
        <v/>
      </c>
      <c r="H20" s="41">
        <f>Data!H660</f>
        <v>17295</v>
      </c>
      <c r="I20" s="23" t="str">
        <f>Data!I660</f>
        <v/>
      </c>
      <c r="J20" s="23" t="str">
        <f>Data!J660</f>
        <v/>
      </c>
      <c r="K20" s="23" t="str">
        <f>Data!K660</f>
        <v/>
      </c>
    </row>
    <row r="21" spans="1:11" s="46" customFormat="1" ht="15.75" customHeight="1" x14ac:dyDescent="0.25">
      <c r="A21" s="46" t="str">
        <f>Data!A661</f>
        <v>127-56550-000</v>
      </c>
      <c r="B21" s="46" t="str">
        <f>Data!B661</f>
        <v>COMPUTER EQUIPMENT</v>
      </c>
      <c r="C21" s="23" t="str">
        <f>Data!C661</f>
        <v/>
      </c>
      <c r="D21" s="23" t="str">
        <f>Data!D661</f>
        <v/>
      </c>
      <c r="E21" s="23" t="str">
        <f>Data!E661</f>
        <v/>
      </c>
      <c r="F21" s="33">
        <f>Data!F661</f>
        <v>8983.6299999999992</v>
      </c>
      <c r="G21" s="37" t="str">
        <f>Data!G661</f>
        <v/>
      </c>
      <c r="H21" s="41" t="str">
        <f>Data!H661</f>
        <v/>
      </c>
      <c r="I21" s="23" t="str">
        <f>Data!I661</f>
        <v/>
      </c>
      <c r="J21" s="23" t="str">
        <f>Data!J661</f>
        <v/>
      </c>
      <c r="K21" s="23" t="str">
        <f>Data!K661</f>
        <v/>
      </c>
    </row>
    <row r="22" spans="1:11" s="46" customFormat="1" ht="15.75" customHeight="1" x14ac:dyDescent="0.25">
      <c r="A22" s="46" t="str">
        <f>Data!A662</f>
        <v>127-56560-000</v>
      </c>
      <c r="B22" s="46" t="str">
        <f>Data!B662</f>
        <v>FURNITURE &amp; FIXTURES</v>
      </c>
      <c r="C22" s="23" t="str">
        <f>Data!C662</f>
        <v/>
      </c>
      <c r="D22" s="23" t="str">
        <f>Data!D662</f>
        <v/>
      </c>
      <c r="E22" s="23" t="str">
        <f>Data!E662</f>
        <v/>
      </c>
      <c r="F22" s="33" t="str">
        <f>Data!F662</f>
        <v/>
      </c>
      <c r="G22" s="37" t="str">
        <f>Data!G662</f>
        <v/>
      </c>
      <c r="H22" s="41">
        <f>Data!H662</f>
        <v>10000</v>
      </c>
      <c r="I22" s="23" t="str">
        <f>Data!I662</f>
        <v/>
      </c>
      <c r="J22" s="23" t="str">
        <f>Data!J662</f>
        <v/>
      </c>
      <c r="K22" s="23" t="str">
        <f>Data!K662</f>
        <v/>
      </c>
    </row>
    <row r="23" spans="1:11" s="46" customFormat="1" ht="15.75" customHeight="1" x14ac:dyDescent="0.25">
      <c r="A23" s="46" t="str">
        <f>Data!A663</f>
        <v>127-56700-000</v>
      </c>
      <c r="B23" s="46" t="str">
        <f>Data!B663</f>
        <v>VEHICLES PURCHASE</v>
      </c>
      <c r="C23" s="23" t="str">
        <f>Data!C663</f>
        <v/>
      </c>
      <c r="D23" s="23">
        <f>Data!D663</f>
        <v>50000</v>
      </c>
      <c r="E23" s="23" t="str">
        <f>Data!E663</f>
        <v/>
      </c>
      <c r="F23" s="33">
        <f>Data!F663</f>
        <v>62057.83</v>
      </c>
      <c r="G23" s="37" t="str">
        <f>Data!G663</f>
        <v/>
      </c>
      <c r="H23" s="41">
        <f>Data!H663</f>
        <v>112000</v>
      </c>
      <c r="I23" s="23" t="str">
        <f>Data!I663</f>
        <v/>
      </c>
      <c r="J23" s="23" t="str">
        <f>Data!J663</f>
        <v/>
      </c>
      <c r="K23" s="23" t="str">
        <f>Data!K663</f>
        <v/>
      </c>
    </row>
    <row r="24" spans="1:11" s="46" customFormat="1" x14ac:dyDescent="0.25">
      <c r="A24" s="46" t="str">
        <f>Data!A664</f>
        <v>127-56800-000</v>
      </c>
      <c r="B24" s="46" t="str">
        <f>Data!B664</f>
        <v>CAPITAL BUILDINGS &amp;</v>
      </c>
      <c r="C24" s="23" t="str">
        <f>Data!C664</f>
        <v/>
      </c>
      <c r="D24" s="23">
        <f>Data!D664</f>
        <v>278000</v>
      </c>
      <c r="E24" s="23" t="str">
        <f>Data!E664</f>
        <v/>
      </c>
      <c r="F24" s="33" t="str">
        <f>Data!F664</f>
        <v/>
      </c>
      <c r="G24" s="37" t="str">
        <f>Data!G664</f>
        <v/>
      </c>
      <c r="H24" s="41">
        <f>Data!H664</f>
        <v>278000</v>
      </c>
      <c r="I24" s="23" t="str">
        <f>Data!I664</f>
        <v/>
      </c>
      <c r="J24" s="23" t="str">
        <f>Data!J664</f>
        <v/>
      </c>
      <c r="K24" s="23" t="str">
        <f>Data!K664</f>
        <v/>
      </c>
    </row>
    <row r="25" spans="1:11" s="46" customFormat="1" x14ac:dyDescent="0.25">
      <c r="A25" s="46" t="str">
        <f>Data!A665</f>
        <v>127-57852-000</v>
      </c>
      <c r="B25" s="46" t="str">
        <f>Data!B665</f>
        <v>FENCES</v>
      </c>
      <c r="C25" s="23" t="str">
        <f>Data!C665</f>
        <v/>
      </c>
      <c r="D25" s="23">
        <f>Data!D665</f>
        <v>143721.37</v>
      </c>
      <c r="E25" s="23" t="str">
        <f>Data!E665</f>
        <v/>
      </c>
      <c r="F25" s="33" t="str">
        <f>Data!F665</f>
        <v/>
      </c>
      <c r="G25" s="37" t="str">
        <f>Data!G665</f>
        <v/>
      </c>
      <c r="H25" s="41">
        <f>Data!H665</f>
        <v>143721.37</v>
      </c>
      <c r="I25" s="23" t="str">
        <f>Data!I665</f>
        <v/>
      </c>
      <c r="J25" s="23" t="str">
        <f>Data!J665</f>
        <v/>
      </c>
      <c r="K25" s="23" t="str">
        <f>Data!K665</f>
        <v/>
      </c>
    </row>
    <row r="26" spans="1:11" x14ac:dyDescent="0.25">
      <c r="A26" s="22"/>
      <c r="B26" s="22" t="s">
        <v>158</v>
      </c>
      <c r="C26" s="24">
        <f t="shared" ref="C26:K26" si="1">SUM(C14:C25)</f>
        <v>0</v>
      </c>
      <c r="D26" s="24">
        <f t="shared" si="1"/>
        <v>941450.19000000006</v>
      </c>
      <c r="E26" s="24">
        <f t="shared" si="1"/>
        <v>0</v>
      </c>
      <c r="F26" s="34">
        <f t="shared" si="1"/>
        <v>237859.60000000003</v>
      </c>
      <c r="G26" s="38">
        <f t="shared" si="1"/>
        <v>0</v>
      </c>
      <c r="H26" s="42">
        <f t="shared" si="1"/>
        <v>1180054.6800000002</v>
      </c>
      <c r="I26" s="24">
        <f t="shared" si="1"/>
        <v>1891.62</v>
      </c>
      <c r="J26" s="24">
        <f t="shared" si="1"/>
        <v>0</v>
      </c>
      <c r="K26" s="24">
        <f t="shared" si="1"/>
        <v>0</v>
      </c>
    </row>
    <row r="27" spans="1:11" x14ac:dyDescent="0.25">
      <c r="A27" s="46"/>
      <c r="B27" s="46"/>
    </row>
    <row r="28" spans="1:11" ht="15.75" thickBot="1" x14ac:dyDescent="0.3">
      <c r="A28" s="29"/>
      <c r="B28" s="29" t="s">
        <v>166</v>
      </c>
      <c r="C28" s="30">
        <f t="shared" ref="C28:K28" si="2">C11+C26</f>
        <v>0</v>
      </c>
      <c r="D28" s="30">
        <f t="shared" si="2"/>
        <v>350726.27</v>
      </c>
      <c r="E28" s="30">
        <f t="shared" si="2"/>
        <v>0</v>
      </c>
      <c r="F28" s="35">
        <f t="shared" si="2"/>
        <v>236548.41000000003</v>
      </c>
      <c r="G28" s="40">
        <f t="shared" si="2"/>
        <v>0</v>
      </c>
      <c r="H28" s="43">
        <f t="shared" si="2"/>
        <v>589330.76000000013</v>
      </c>
      <c r="I28" s="30">
        <f t="shared" si="2"/>
        <v>-588612.22000000009</v>
      </c>
      <c r="J28" s="30">
        <f t="shared" si="2"/>
        <v>0</v>
      </c>
      <c r="K28" s="30">
        <f t="shared" si="2"/>
        <v>0</v>
      </c>
    </row>
    <row r="29" spans="1:11" ht="15.75" thickTop="1" x14ac:dyDescent="0.25"/>
  </sheetData>
  <printOptions gridLines="1"/>
  <pageMargins left="0.25" right="0.25" top="0.75" bottom="0.75" header="0.3" footer="0.3"/>
  <pageSetup scale="69" fitToHeight="0" orientation="landscape" r:id="rId1"/>
  <headerFooter>
    <oddHeader>&amp;CBudget
FY 2022-2023&amp;RCorona Virus Local Fiscal Recovery Funds</oddHeader>
    <oddFooter>&amp;C&amp;P&amp;R&amp;D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14</vt:i4>
      </vt:variant>
    </vt:vector>
  </HeadingPairs>
  <TitlesOfParts>
    <vt:vector size="23" baseType="lpstr">
      <vt:lpstr>Data</vt:lpstr>
      <vt:lpstr>General Fund</vt:lpstr>
      <vt:lpstr>Water Fund</vt:lpstr>
      <vt:lpstr>MEDC</vt:lpstr>
      <vt:lpstr>Parks</vt:lpstr>
      <vt:lpstr>Marketing</vt:lpstr>
      <vt:lpstr>Bond Funds</vt:lpstr>
      <vt:lpstr>Special Rev Funds</vt:lpstr>
      <vt:lpstr>CLRF</vt:lpstr>
      <vt:lpstr>'Bond Funds'!Print_Area</vt:lpstr>
      <vt:lpstr>CLRF!Print_Area</vt:lpstr>
      <vt:lpstr>'General Fund'!Print_Area</vt:lpstr>
      <vt:lpstr>Marketing!Print_Area</vt:lpstr>
      <vt:lpstr>MEDC!Print_Area</vt:lpstr>
      <vt:lpstr>'Special Rev Funds'!Print_Area</vt:lpstr>
      <vt:lpstr>'Water Fund'!Print_Area</vt:lpstr>
      <vt:lpstr>'Bond Funds'!Print_Titles</vt:lpstr>
      <vt:lpstr>'General Fund'!Print_Titles</vt:lpstr>
      <vt:lpstr>Marketing!Print_Titles</vt:lpstr>
      <vt:lpstr>MEDC!Print_Titles</vt:lpstr>
      <vt:lpstr>Parks!Print_Titles</vt:lpstr>
      <vt:lpstr>'Special Rev Funds'!Print_Titles</vt:lpstr>
      <vt:lpstr>'Water Fund'!Print_Titles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Karch</dc:creator>
  <cp:lastModifiedBy>Cindy Karch</cp:lastModifiedBy>
  <cp:lastPrinted>2022-06-06T19:29:21Z</cp:lastPrinted>
  <dcterms:created xsi:type="dcterms:W3CDTF">2020-06-12T20:06:05Z</dcterms:created>
  <dcterms:modified xsi:type="dcterms:W3CDTF">2022-06-06T19:29:36Z</dcterms:modified>
</cp:coreProperties>
</file>